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15195" windowHeight="8325" tabRatio="605" activeTab="7"/>
  </bookViews>
  <sheets>
    <sheet name="тсж" sheetId="1" r:id="rId1"/>
    <sheet name="40а" sheetId="2" r:id="rId2"/>
    <sheet name="42" sheetId="3" r:id="rId3"/>
    <sheet name="42а" sheetId="4" r:id="rId4"/>
    <sheet name="44" sheetId="5" r:id="rId5"/>
    <sheet name="44а" sheetId="6" r:id="rId6"/>
    <sheet name="46" sheetId="7" r:id="rId7"/>
    <sheet name="12а" sheetId="8" r:id="rId8"/>
    <sheet name="ком.40а" sheetId="9" r:id="rId9"/>
    <sheet name="ком.42" sheetId="10" r:id="rId10"/>
    <sheet name="ком.42а" sheetId="11" r:id="rId11"/>
    <sheet name="ком.44" sheetId="12" r:id="rId12"/>
    <sheet name="ком.44а" sheetId="13" r:id="rId13"/>
    <sheet name="ком.46" sheetId="14" r:id="rId14"/>
    <sheet name="ком.12а" sheetId="15" r:id="rId15"/>
  </sheets>
  <definedNames/>
  <calcPr fullCalcOnLoad="1"/>
</workbook>
</file>

<file path=xl/sharedStrings.xml><?xml version="1.0" encoding="utf-8"?>
<sst xmlns="http://schemas.openxmlformats.org/spreadsheetml/2006/main" count="575" uniqueCount="88">
  <si>
    <t>Статья доходов и расходов</t>
  </si>
  <si>
    <t xml:space="preserve">ВСЕГО РАСХОДОВ </t>
  </si>
  <si>
    <t>Утверждено</t>
  </si>
  <si>
    <t>№       п/п</t>
  </si>
  <si>
    <t>Вывоз и захоронение ТБО</t>
  </si>
  <si>
    <t xml:space="preserve">Содержание лифтов </t>
  </si>
  <si>
    <t>Примечание</t>
  </si>
  <si>
    <t>2.1.</t>
  </si>
  <si>
    <t>2.2.</t>
  </si>
  <si>
    <t>2.4.</t>
  </si>
  <si>
    <t>2.5.</t>
  </si>
  <si>
    <t>2.7.</t>
  </si>
  <si>
    <t>Газоснабжение</t>
  </si>
  <si>
    <t>Электроэнергия</t>
  </si>
  <si>
    <t>ИТОГО</t>
  </si>
  <si>
    <t>2.6.</t>
  </si>
  <si>
    <t>01 апреля 2015 г.</t>
  </si>
  <si>
    <t>директор ООО ЖЭУ "Подольский ДСК"</t>
  </si>
  <si>
    <t>_____________________В.В.Снитко</t>
  </si>
  <si>
    <t xml:space="preserve">Техническое обслуживание всего, в том числе </t>
  </si>
  <si>
    <t>Заработная плата</t>
  </si>
  <si>
    <t>Страховые взносы</t>
  </si>
  <si>
    <t>Материалы</t>
  </si>
  <si>
    <t>Работы, выполненные подрядными организациями</t>
  </si>
  <si>
    <t>Техничесое обслуживание вентканалов, электроработы</t>
  </si>
  <si>
    <t>Проверка герметичности газопровода</t>
  </si>
  <si>
    <t xml:space="preserve">Обслуживание приборов учета </t>
  </si>
  <si>
    <t>сняла</t>
  </si>
  <si>
    <t>Дератизация, дезинсекция</t>
  </si>
  <si>
    <t>Общехозяйственные расходы всего, в том числе:</t>
  </si>
  <si>
    <t>Заработная плата АУП и ИТР</t>
  </si>
  <si>
    <t>Страхование ж/ф</t>
  </si>
  <si>
    <t>Амортизация ОС</t>
  </si>
  <si>
    <t xml:space="preserve">Взыскание задолженности </t>
  </si>
  <si>
    <t>Услуги БТИ</t>
  </si>
  <si>
    <t>Санитарное содержание мест общего пользования (договор с ООО "Клинтехно)</t>
  </si>
  <si>
    <r>
      <t xml:space="preserve">Содержание придомовой территории всего, </t>
    </r>
    <r>
      <rPr>
        <b/>
        <i/>
        <sz val="10"/>
        <rFont val="Arial Cyr"/>
        <family val="0"/>
      </rPr>
      <t>в том числе</t>
    </r>
  </si>
  <si>
    <t>заработная плата</t>
  </si>
  <si>
    <t>страховые взносы</t>
  </si>
  <si>
    <t>материалы</t>
  </si>
  <si>
    <t>вывоз снега, работа трактора</t>
  </si>
  <si>
    <r>
      <t>Финансовый результам</t>
    </r>
    <r>
      <rPr>
        <sz val="11"/>
        <rFont val="Arial Cyr"/>
        <family val="0"/>
      </rPr>
      <t xml:space="preserve"> </t>
    </r>
  </si>
  <si>
    <t xml:space="preserve">Отопление </t>
  </si>
  <si>
    <t>ГВС</t>
  </si>
  <si>
    <t xml:space="preserve">ХВС </t>
  </si>
  <si>
    <t xml:space="preserve">Канализация </t>
  </si>
  <si>
    <t>охранные услуги</t>
  </si>
  <si>
    <t>Сведения о коммунальных услугах по адресу: ул. Литейная, д.40а</t>
  </si>
  <si>
    <t>Сведения о коммунальных услугах по адресу: ул. Литейная, д.42</t>
  </si>
  <si>
    <t>Сведения о коммунальных услугах по адресу: ул. Литейная, д.42а</t>
  </si>
  <si>
    <t>Сведения о коммунальных услугах по адресу: ул. Литейная, д.44</t>
  </si>
  <si>
    <r>
      <t xml:space="preserve">Задолженность собственников по оплате услуг за 2014 год составляет                                         </t>
    </r>
    <r>
      <rPr>
        <b/>
        <sz val="11"/>
        <rFont val="Arial Cyr"/>
        <family val="0"/>
      </rPr>
      <t xml:space="preserve"> 0,00 руб.коп.</t>
    </r>
  </si>
  <si>
    <t>Сведения о коммунальных услугах по адресу: ул. Литейная, д.44а</t>
  </si>
  <si>
    <t>Сведения о коммунальных услугах по адресу: ул. Литейная, д.46</t>
  </si>
  <si>
    <t>Сведения о коммунальных услугах по адресу: ул. Пионерская, д.12а</t>
  </si>
  <si>
    <t>Утверждаю</t>
  </si>
  <si>
    <r>
      <t xml:space="preserve">  ОТЧЕТНАЯ СМЕТА ДОХОДОВ И РАСХОДОВ ЗА 2014 год   ЖЭУ "Подольский ДСК"                                    по адресу: </t>
    </r>
    <r>
      <rPr>
        <b/>
        <i/>
        <sz val="13"/>
        <rFont val="Arial Cyr"/>
        <family val="0"/>
      </rPr>
      <t>ул. Литейная, д.40а</t>
    </r>
  </si>
  <si>
    <r>
      <t>Площадь МКД, м</t>
    </r>
    <r>
      <rPr>
        <sz val="10"/>
        <rFont val="Calibri"/>
        <family val="2"/>
      </rPr>
      <t>²</t>
    </r>
  </si>
  <si>
    <t xml:space="preserve">Фактически начислено собственникам за отчетный период, руб. </t>
  </si>
  <si>
    <t>Фактически оплачено собственниками за отчетный период, руб.</t>
  </si>
  <si>
    <r>
      <rPr>
        <b/>
        <i/>
        <sz val="10"/>
        <rFont val="Arial Cyr"/>
        <family val="0"/>
      </rPr>
      <t xml:space="preserve">Содержание и ремонт жилых помещений всего:            </t>
    </r>
    <r>
      <rPr>
        <sz val="10"/>
        <rFont val="Arial Cyr"/>
        <family val="0"/>
      </rPr>
      <t xml:space="preserve">                                 в том числе                       </t>
    </r>
  </si>
  <si>
    <t>от содержания общего имущества</t>
  </si>
  <si>
    <t>от управления МКД</t>
  </si>
  <si>
    <r>
      <t xml:space="preserve">Задолженность собственников по оплате услуг за 2014 год составляет                                         </t>
    </r>
    <r>
      <rPr>
        <b/>
        <sz val="11"/>
        <rFont val="Arial Cyr"/>
        <family val="0"/>
      </rPr>
      <t xml:space="preserve"> 40 120 руб.</t>
    </r>
  </si>
  <si>
    <r>
      <t>Ставка оплаты, руб., м</t>
    </r>
    <r>
      <rPr>
        <sz val="10"/>
        <rFont val="Calibri"/>
        <family val="2"/>
      </rPr>
      <t>²</t>
    </r>
  </si>
  <si>
    <t>Расходы, руб.</t>
  </si>
  <si>
    <t>ЗУ "Домофон"                   (кв.)</t>
  </si>
  <si>
    <r>
      <t>Капитальный ремонт       (м</t>
    </r>
    <r>
      <rPr>
        <sz val="10"/>
        <rFont val="Calibri"/>
        <family val="2"/>
      </rPr>
      <t>²</t>
    </r>
    <r>
      <rPr>
        <sz val="8"/>
        <rFont val="Arial Cyr"/>
        <family val="0"/>
      </rPr>
      <t>)</t>
    </r>
  </si>
  <si>
    <t>Фактически начислено за отчетный период, руб.</t>
  </si>
  <si>
    <t>Оплачено поставщикам услуг за отчетный период, руб.</t>
  </si>
  <si>
    <t>Задолженность собственников за отчетный период, руб.</t>
  </si>
  <si>
    <r>
      <t xml:space="preserve">  ОТЧЕТНАЯ СМЕТА ДОХОДОВ И РАСХОДОВ ЗА 2014 год   ЖЭУ "Подольский ДСК"                                    по адресу: </t>
    </r>
    <r>
      <rPr>
        <b/>
        <i/>
        <sz val="13"/>
        <rFont val="Arial Cyr"/>
        <family val="0"/>
      </rPr>
      <t>ул. Литейная, д.42</t>
    </r>
  </si>
  <si>
    <r>
      <t xml:space="preserve">  ОТЧЕТНАЯ СМЕТА ДОХОДОВ И РАСХОДОВ ЗА 2014 год   ЖЭУ "Подольский ДСК"                                    по адресу: </t>
    </r>
    <r>
      <rPr>
        <b/>
        <i/>
        <sz val="13"/>
        <rFont val="Arial Cyr"/>
        <family val="0"/>
      </rPr>
      <t>ул. Литейная, д.42а</t>
    </r>
  </si>
  <si>
    <r>
      <t xml:space="preserve">Задолженность собственников по оплате услуг за 2014 год составляет                                         </t>
    </r>
    <r>
      <rPr>
        <b/>
        <sz val="11"/>
        <rFont val="Arial Cyr"/>
        <family val="0"/>
      </rPr>
      <t xml:space="preserve"> 0,00 руб.</t>
    </r>
  </si>
  <si>
    <r>
      <t xml:space="preserve">  ОТЧЕТНАЯ СМЕТА ДОХОДОВ И РАСХОДОВ ЗА 2014 год   ЖЭУ "Подольский ДСК"                                    по адресу: </t>
    </r>
    <r>
      <rPr>
        <b/>
        <i/>
        <sz val="13"/>
        <rFont val="Arial Cyr"/>
        <family val="0"/>
      </rPr>
      <t>ул. Литейная, д.44</t>
    </r>
  </si>
  <si>
    <r>
      <t xml:space="preserve">Задолженность собственников по оплате услуг за 2014 год составляет                                         </t>
    </r>
    <r>
      <rPr>
        <b/>
        <sz val="11"/>
        <rFont val="Arial Cyr"/>
        <family val="0"/>
      </rPr>
      <t xml:space="preserve"> 37 724 руб.</t>
    </r>
  </si>
  <si>
    <r>
      <t xml:space="preserve">  ОТЧЕТНАЯ СМЕТА ДОХОДОВ И РАСХОДОВ ЗА 2014 год   ЖЭУ "Подольский ДСК"                                    по адресу:</t>
    </r>
    <r>
      <rPr>
        <b/>
        <i/>
        <sz val="13"/>
        <rFont val="Arial Cyr"/>
        <family val="0"/>
      </rPr>
      <t xml:space="preserve"> ул. Литейная, д.44а</t>
    </r>
  </si>
  <si>
    <r>
      <t xml:space="preserve">  ОТЧЕТНАЯ СМЕТА ДОХОДОВ И РАСХОДОВ ЗА 2014 год   ЖЭУ "Подольский ДСК"                                    по адресу: </t>
    </r>
    <r>
      <rPr>
        <b/>
        <i/>
        <sz val="13"/>
        <rFont val="Arial Cyr"/>
        <family val="0"/>
      </rPr>
      <t>ул. Литейная, д.46</t>
    </r>
  </si>
  <si>
    <r>
      <t xml:space="preserve">Задолженность собственников по оплате услуг за 2014 год составляет                                         </t>
    </r>
    <r>
      <rPr>
        <b/>
        <sz val="11"/>
        <rFont val="Arial Cyr"/>
        <family val="0"/>
      </rPr>
      <t xml:space="preserve"> 29 585 руб.</t>
    </r>
  </si>
  <si>
    <r>
      <t xml:space="preserve">  ОТЧЕТНАЯ СМЕТА ДОХОДОВ И РАСХОДОВ ЗА 2014 год   ЖЭУ "Подольский ДСК"                                    по адресу: </t>
    </r>
    <r>
      <rPr>
        <b/>
        <i/>
        <sz val="13"/>
        <rFont val="Arial Cyr"/>
        <family val="0"/>
      </rPr>
      <t>ул. Пионерская, д.12а</t>
    </r>
  </si>
  <si>
    <r>
      <t xml:space="preserve">Задолженность собственников по оплате услуг за 2014 год составляет                                         </t>
    </r>
    <r>
      <rPr>
        <b/>
        <sz val="11"/>
        <rFont val="Arial Cyr"/>
        <family val="0"/>
      </rPr>
      <t xml:space="preserve"> 18 160 руб.</t>
    </r>
  </si>
  <si>
    <t>Наименование коммунальной услуги</t>
  </si>
  <si>
    <t>Начислено за поставку КУ за отчетный период, руб.</t>
  </si>
  <si>
    <t>Задолженность собственников за КУ за отчетный период, руб.</t>
  </si>
  <si>
    <t>Оплачено КУ по показаниям ОДПУ за отчетный период, руб.</t>
  </si>
  <si>
    <t>Взыскано с собственников за КУ за отчетный период, руб.</t>
  </si>
  <si>
    <r>
      <t xml:space="preserve">  ОТЧЕТНАЯ СМЕТА ДОХОДОВ И РАСХОДОВ ЗА 2014 год   ЖЭУ "Подольский ДСК"                                    по адресу:</t>
    </r>
    <r>
      <rPr>
        <b/>
        <i/>
        <sz val="13"/>
        <rFont val="Arial Cyr"/>
        <family val="0"/>
      </rPr>
      <t xml:space="preserve"> ТСЖ "Шепчинки"</t>
    </r>
  </si>
  <si>
    <r>
      <t xml:space="preserve">Задолженность собственников по оплате услуг за 2014 год составляет                                         </t>
    </r>
    <r>
      <rPr>
        <b/>
        <sz val="11"/>
        <rFont val="Arial Cyr"/>
        <family val="0"/>
      </rPr>
      <t xml:space="preserve"> 125 590 руб.</t>
    </r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</si>
</sst>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#,##0.0"/>
  </numFmts>
  <fonts count="50">
    <font>
      <sz val="10"/>
      <name val="Arial Cyr"/>
      <family val="0"/>
    </font>
    <font>
      <sz val="10"/>
      <color indexed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3"/>
      <name val="Arial Cyr"/>
      <family val="0"/>
    </font>
    <font>
      <sz val="13"/>
      <name val="Arial Cyr"/>
      <family val="0"/>
    </font>
    <font>
      <sz val="10"/>
      <name val="Calibri"/>
      <family val="2"/>
    </font>
    <font>
      <b/>
      <i/>
      <sz val="10"/>
      <name val="Arial Cyr"/>
      <family val="0"/>
    </font>
    <font>
      <sz val="11"/>
      <name val="Arial Cyr"/>
      <family val="0"/>
    </font>
    <font>
      <sz val="12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b/>
      <i/>
      <sz val="11"/>
      <name val="Arial Cyr"/>
      <family val="0"/>
    </font>
    <font>
      <b/>
      <i/>
      <sz val="12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3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4" fontId="0" fillId="0" borderId="10" xfId="0" applyNumberFormat="1" applyFont="1" applyFill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4" fontId="1" fillId="0" borderId="10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/>
    </xf>
    <xf numFmtId="0" fontId="0" fillId="0" borderId="10" xfId="0" applyBorder="1" applyAlignment="1">
      <alignment horizontal="center" vertical="center" wrapText="1"/>
    </xf>
    <xf numFmtId="4" fontId="0" fillId="0" borderId="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9" fillId="0" borderId="0" xfId="0" applyFont="1" applyAlignment="1">
      <alignment horizontal="right" vertical="center"/>
    </xf>
    <xf numFmtId="0" fontId="4" fillId="0" borderId="0" xfId="0" applyFont="1" applyBorder="1" applyAlignment="1">
      <alignment vertical="center"/>
    </xf>
    <xf numFmtId="4" fontId="0" fillId="0" borderId="10" xfId="0" applyNumberForma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left" vertical="center" wrapText="1"/>
    </xf>
    <xf numFmtId="0" fontId="11" fillId="33" borderId="1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right"/>
    </xf>
    <xf numFmtId="0" fontId="11" fillId="0" borderId="10" xfId="0" applyFont="1" applyFill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left" vertical="center"/>
    </xf>
    <xf numFmtId="10" fontId="1" fillId="0" borderId="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/>
    </xf>
    <xf numFmtId="4" fontId="12" fillId="0" borderId="0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4" fontId="0" fillId="0" borderId="0" xfId="0" applyNumberFormat="1" applyBorder="1" applyAlignment="1">
      <alignment/>
    </xf>
    <xf numFmtId="0" fontId="0" fillId="0" borderId="10" xfId="0" applyFill="1" applyBorder="1" applyAlignment="1">
      <alignment horizontal="center" vertical="center" wrapText="1"/>
    </xf>
    <xf numFmtId="4" fontId="0" fillId="0" borderId="0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4" fontId="0" fillId="0" borderId="10" xfId="0" applyNumberFormat="1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4" fontId="0" fillId="0" borderId="10" xfId="0" applyNumberFormat="1" applyBorder="1" applyAlignment="1">
      <alignment horizontal="center" vertical="center" wrapText="1"/>
    </xf>
    <xf numFmtId="3" fontId="0" fillId="0" borderId="10" xfId="0" applyNumberForma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3" fontId="11" fillId="0" borderId="10" xfId="0" applyNumberFormat="1" applyFont="1" applyFill="1" applyBorder="1" applyAlignment="1">
      <alignment horizontal="center" vertical="center"/>
    </xf>
    <xf numFmtId="3" fontId="0" fillId="33" borderId="10" xfId="0" applyNumberFormat="1" applyFont="1" applyFill="1" applyBorder="1" applyAlignment="1">
      <alignment horizontal="center" vertical="center"/>
    </xf>
    <xf numFmtId="3" fontId="11" fillId="33" borderId="10" xfId="0" applyNumberFormat="1" applyFont="1" applyFill="1" applyBorder="1" applyAlignment="1">
      <alignment horizontal="center" vertical="center"/>
    </xf>
    <xf numFmtId="3" fontId="10" fillId="33" borderId="10" xfId="0" applyNumberFormat="1" applyFont="1" applyFill="1" applyBorder="1" applyAlignment="1">
      <alignment horizontal="center" vertical="center"/>
    </xf>
    <xf numFmtId="3" fontId="12" fillId="33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3" fontId="1" fillId="0" borderId="10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6"/>
  <sheetViews>
    <sheetView zoomScale="80" zoomScaleNormal="80" zoomScalePageLayoutView="0" workbookViewId="0" topLeftCell="A1">
      <selection activeCell="G9" sqref="G9"/>
    </sheetView>
  </sheetViews>
  <sheetFormatPr defaultColWidth="9.00390625" defaultRowHeight="12.75"/>
  <cols>
    <col min="1" max="1" width="6.625" style="0" customWidth="1"/>
    <col min="2" max="2" width="34.25390625" style="0" customWidth="1"/>
    <col min="3" max="3" width="12.375" style="0" customWidth="1"/>
    <col min="4" max="4" width="16.875" style="0" customWidth="1"/>
    <col min="5" max="5" width="19.875" style="0" customWidth="1"/>
    <col min="6" max="6" width="24.625" style="0" customWidth="1"/>
    <col min="7" max="7" width="25.375" style="0" customWidth="1"/>
    <col min="8" max="8" width="24.00390625" style="0" hidden="1" customWidth="1"/>
    <col min="9" max="9" width="31.125" style="0" hidden="1" customWidth="1"/>
    <col min="10" max="10" width="16.00390625" style="0" customWidth="1"/>
  </cols>
  <sheetData>
    <row r="1" spans="3:6" ht="17.25" customHeight="1">
      <c r="C1" s="5"/>
      <c r="D1" s="5"/>
      <c r="E1" s="5"/>
      <c r="F1" s="20" t="s">
        <v>2</v>
      </c>
    </row>
    <row r="2" spans="2:6" ht="15.75" customHeight="1">
      <c r="B2" s="3"/>
      <c r="C2" s="4"/>
      <c r="D2" s="4"/>
      <c r="E2" s="4"/>
      <c r="F2" s="20" t="s">
        <v>17</v>
      </c>
    </row>
    <row r="3" spans="2:6" ht="15">
      <c r="B3" s="3"/>
      <c r="C3" s="4"/>
      <c r="D3" s="4"/>
      <c r="E3" s="4"/>
      <c r="F3" s="20"/>
    </row>
    <row r="4" spans="2:6" ht="19.5" customHeight="1">
      <c r="B4" s="3"/>
      <c r="C4" s="4"/>
      <c r="D4" s="4"/>
      <c r="E4" s="4"/>
      <c r="F4" s="20" t="s">
        <v>18</v>
      </c>
    </row>
    <row r="5" spans="2:6" ht="22.5" customHeight="1">
      <c r="B5" s="3"/>
      <c r="C5" s="4"/>
      <c r="D5" s="4"/>
      <c r="E5" s="4"/>
      <c r="F5" s="20" t="s">
        <v>16</v>
      </c>
    </row>
    <row r="6" spans="2:5" ht="12.75">
      <c r="B6" s="3"/>
      <c r="C6" s="4"/>
      <c r="D6" s="4"/>
      <c r="E6" s="4"/>
    </row>
    <row r="7" spans="1:9" ht="42" customHeight="1">
      <c r="A7" s="43" t="s">
        <v>86</v>
      </c>
      <c r="B7" s="43"/>
      <c r="C7" s="43"/>
      <c r="D7" s="43"/>
      <c r="E7" s="43"/>
      <c r="F7" s="43"/>
      <c r="G7" s="19"/>
      <c r="H7" s="19"/>
      <c r="I7" s="19"/>
    </row>
    <row r="8" spans="1:9" ht="15" customHeight="1">
      <c r="A8" s="21"/>
      <c r="B8" s="21"/>
      <c r="C8" s="21"/>
      <c r="D8" s="21"/>
      <c r="E8" s="21"/>
      <c r="F8" s="21"/>
      <c r="G8" s="21"/>
      <c r="H8" s="21"/>
      <c r="I8" s="21"/>
    </row>
    <row r="9" spans="1:9" ht="78.75" customHeight="1">
      <c r="A9" s="6" t="s">
        <v>3</v>
      </c>
      <c r="B9" s="6" t="s">
        <v>0</v>
      </c>
      <c r="C9" s="6" t="s">
        <v>57</v>
      </c>
      <c r="D9" s="6" t="s">
        <v>58</v>
      </c>
      <c r="E9" s="6" t="s">
        <v>59</v>
      </c>
      <c r="F9" s="6" t="s">
        <v>6</v>
      </c>
      <c r="G9" s="17"/>
      <c r="I9" s="2"/>
    </row>
    <row r="10" spans="1:8" ht="42.75" customHeight="1">
      <c r="A10" s="44">
        <v>1</v>
      </c>
      <c r="B10" s="8" t="s">
        <v>60</v>
      </c>
      <c r="C10" s="48">
        <v>42245.2</v>
      </c>
      <c r="D10" s="9">
        <f>(384481.04+421469.61+12305.93+1721.02+140864.55)+(956756.67+471846.28+120398.31+14905.37+273889.2)+(1367700.19+2163027.98+93865.39+3228.18+641703.05)+(471035.94+290285.82+20298.18+8472.39+138370.68)+(990271.56+1779953.87+102839.85+9290.69+505251.04)+(1440995.24+840278.32+43503.57+20751.27+411017.8)+(371903.47+703615.83+46974+12325.68+200654.52)</f>
        <v>15476252.49</v>
      </c>
      <c r="E10" s="52">
        <v>15350662</v>
      </c>
      <c r="F10" s="51" t="s">
        <v>87</v>
      </c>
      <c r="G10" s="15"/>
      <c r="H10" s="2"/>
    </row>
    <row r="11" spans="1:8" ht="19.5" customHeight="1">
      <c r="A11" s="44"/>
      <c r="B11" s="8" t="s">
        <v>61</v>
      </c>
      <c r="C11" s="48"/>
      <c r="D11" s="9">
        <f>D10-D12</f>
        <v>11922586.266</v>
      </c>
      <c r="E11" s="52"/>
      <c r="F11" s="51"/>
      <c r="G11" s="15"/>
      <c r="H11" s="2"/>
    </row>
    <row r="12" spans="1:8" ht="21.75" customHeight="1">
      <c r="A12" s="44"/>
      <c r="B12" s="8" t="s">
        <v>62</v>
      </c>
      <c r="C12" s="48"/>
      <c r="D12" s="9">
        <f>C10*7.01*12</f>
        <v>3553666.2239999995</v>
      </c>
      <c r="E12" s="52"/>
      <c r="F12" s="51"/>
      <c r="G12" s="15"/>
      <c r="H12" s="2"/>
    </row>
    <row r="13" spans="1:9" ht="16.5" customHeight="1">
      <c r="A13" s="45"/>
      <c r="B13" s="45"/>
      <c r="C13" s="45"/>
      <c r="D13" s="45"/>
      <c r="E13" s="18"/>
      <c r="F13" s="18"/>
      <c r="G13" s="18"/>
      <c r="H13" s="18"/>
      <c r="I13" s="18"/>
    </row>
    <row r="14" spans="1:9" ht="42.75" customHeight="1">
      <c r="A14" s="6" t="s">
        <v>3</v>
      </c>
      <c r="B14" s="6" t="s">
        <v>0</v>
      </c>
      <c r="C14" s="6" t="s">
        <v>64</v>
      </c>
      <c r="D14" s="6" t="s">
        <v>65</v>
      </c>
      <c r="E14" s="23"/>
      <c r="F14" s="23"/>
      <c r="G14" s="18"/>
      <c r="H14" s="18"/>
      <c r="I14" s="18"/>
    </row>
    <row r="15" spans="1:9" ht="35.25" customHeight="1">
      <c r="A15" s="7" t="s">
        <v>7</v>
      </c>
      <c r="B15" s="24" t="s">
        <v>19</v>
      </c>
      <c r="C15" s="25">
        <f>5.37+3.67</f>
        <v>9.04</v>
      </c>
      <c r="D15" s="54">
        <v>5678040.22</v>
      </c>
      <c r="E15" s="26"/>
      <c r="F15" s="2"/>
      <c r="G15" s="27"/>
      <c r="H15" s="27"/>
      <c r="I15" s="28"/>
    </row>
    <row r="16" spans="1:9" ht="18.75" customHeight="1">
      <c r="A16" s="7"/>
      <c r="B16" s="8" t="s">
        <v>20</v>
      </c>
      <c r="C16" s="11"/>
      <c r="D16" s="55">
        <v>2789932.28</v>
      </c>
      <c r="E16" s="2"/>
      <c r="F16" s="2"/>
      <c r="H16" s="46"/>
      <c r="I16" s="28"/>
    </row>
    <row r="17" spans="1:9" ht="21" customHeight="1">
      <c r="A17" s="7"/>
      <c r="B17" s="8" t="s">
        <v>21</v>
      </c>
      <c r="C17" s="11"/>
      <c r="D17" s="55">
        <v>472377.03</v>
      </c>
      <c r="H17" s="46"/>
      <c r="I17" s="28"/>
    </row>
    <row r="18" spans="1:9" ht="16.5" customHeight="1">
      <c r="A18" s="7"/>
      <c r="B18" s="8" t="s">
        <v>22</v>
      </c>
      <c r="C18" s="11"/>
      <c r="D18" s="55">
        <v>659271.94</v>
      </c>
      <c r="G18" s="27"/>
      <c r="H18" s="27"/>
      <c r="I18" s="28"/>
    </row>
    <row r="19" spans="1:9" ht="30" customHeight="1">
      <c r="A19" s="7"/>
      <c r="B19" s="8" t="s">
        <v>23</v>
      </c>
      <c r="C19" s="11"/>
      <c r="D19" s="55">
        <v>155526.6</v>
      </c>
      <c r="G19" s="27"/>
      <c r="H19" s="2"/>
      <c r="I19" s="2"/>
    </row>
    <row r="20" spans="1:9" ht="30" customHeight="1">
      <c r="A20" s="7"/>
      <c r="B20" s="8" t="s">
        <v>24</v>
      </c>
      <c r="C20" s="11"/>
      <c r="D20" s="55">
        <v>28932.37</v>
      </c>
      <c r="G20" s="27"/>
      <c r="H20" s="2"/>
      <c r="I20" s="2">
        <v>222561.23</v>
      </c>
    </row>
    <row r="21" spans="1:9" ht="27.75" customHeight="1" hidden="1">
      <c r="A21" s="7"/>
      <c r="B21" s="8" t="s">
        <v>25</v>
      </c>
      <c r="C21" s="11"/>
      <c r="D21" s="55"/>
      <c r="G21" s="27"/>
      <c r="H21" s="2"/>
      <c r="I21" s="2"/>
    </row>
    <row r="22" spans="1:9" ht="20.25" customHeight="1">
      <c r="A22" s="7"/>
      <c r="B22" s="8" t="s">
        <v>26</v>
      </c>
      <c r="C22" s="11"/>
      <c r="D22" s="55">
        <v>1572000</v>
      </c>
      <c r="G22" s="27"/>
      <c r="H22" s="29" t="s">
        <v>27</v>
      </c>
      <c r="I22" s="2">
        <f>I20+I27</f>
        <v>550602.02</v>
      </c>
    </row>
    <row r="23" spans="1:9" ht="17.25" customHeight="1">
      <c r="A23" s="7"/>
      <c r="B23" s="24" t="s">
        <v>28</v>
      </c>
      <c r="C23" s="30">
        <v>0.1</v>
      </c>
      <c r="D23" s="56">
        <v>35322.96</v>
      </c>
      <c r="G23" s="27"/>
      <c r="H23" s="2"/>
      <c r="I23" s="2"/>
    </row>
    <row r="24" spans="1:9" ht="30" customHeight="1">
      <c r="A24" s="7"/>
      <c r="B24" s="24" t="s">
        <v>29</v>
      </c>
      <c r="C24" s="30">
        <f>4.39+1.64+0.98</f>
        <v>7.01</v>
      </c>
      <c r="D24" s="56">
        <v>3736120.87</v>
      </c>
      <c r="G24" s="27"/>
      <c r="H24" s="2"/>
      <c r="I24" s="2"/>
    </row>
    <row r="25" spans="1:9" ht="17.25" customHeight="1">
      <c r="A25" s="7"/>
      <c r="B25" s="8" t="s">
        <v>30</v>
      </c>
      <c r="C25" s="11"/>
      <c r="D25" s="55">
        <v>2339839.96</v>
      </c>
      <c r="H25" s="2"/>
      <c r="I25" s="2"/>
    </row>
    <row r="26" spans="1:9" ht="17.25" customHeight="1">
      <c r="A26" s="7"/>
      <c r="B26" s="8" t="s">
        <v>21</v>
      </c>
      <c r="C26" s="11"/>
      <c r="D26" s="55">
        <v>584960</v>
      </c>
      <c r="H26" s="26"/>
      <c r="I26" s="2"/>
    </row>
    <row r="27" spans="1:9" ht="17.25" customHeight="1">
      <c r="A27" s="7"/>
      <c r="B27" s="8" t="s">
        <v>22</v>
      </c>
      <c r="C27" s="11"/>
      <c r="D27" s="55">
        <v>324977.77</v>
      </c>
      <c r="H27" s="2"/>
      <c r="I27" s="2">
        <f>200000+128040.79</f>
        <v>328040.79</v>
      </c>
    </row>
    <row r="28" spans="1:9" ht="17.25" customHeight="1">
      <c r="A28" s="7"/>
      <c r="B28" s="8" t="s">
        <v>31</v>
      </c>
      <c r="C28" s="11"/>
      <c r="D28" s="55">
        <v>62600</v>
      </c>
      <c r="G28" s="27"/>
      <c r="H28" s="2"/>
      <c r="I28" s="2"/>
    </row>
    <row r="29" spans="1:9" ht="17.25" customHeight="1">
      <c r="A29" s="7"/>
      <c r="B29" s="8" t="s">
        <v>32</v>
      </c>
      <c r="C29" s="11"/>
      <c r="D29" s="55">
        <v>172144.97</v>
      </c>
      <c r="E29" s="2"/>
      <c r="F29" s="2"/>
      <c r="G29" s="27"/>
      <c r="H29" s="2"/>
      <c r="I29" s="2"/>
    </row>
    <row r="30" spans="1:9" ht="17.25" customHeight="1">
      <c r="A30" s="7"/>
      <c r="B30" s="8" t="s">
        <v>33</v>
      </c>
      <c r="C30" s="11"/>
      <c r="D30" s="55">
        <v>196656.38</v>
      </c>
      <c r="E30" s="2"/>
      <c r="F30" s="2"/>
      <c r="G30" s="27"/>
      <c r="H30" s="2"/>
      <c r="I30" s="2"/>
    </row>
    <row r="31" spans="1:9" ht="17.25" customHeight="1">
      <c r="A31" s="7"/>
      <c r="B31" s="8" t="s">
        <v>46</v>
      </c>
      <c r="C31" s="11"/>
      <c r="D31" s="55">
        <v>44643</v>
      </c>
      <c r="E31" s="2"/>
      <c r="F31" s="2"/>
      <c r="G31" s="27"/>
      <c r="H31" s="2"/>
      <c r="I31" s="2"/>
    </row>
    <row r="32" spans="1:9" ht="17.25" customHeight="1">
      <c r="A32" s="7"/>
      <c r="B32" s="8" t="s">
        <v>34</v>
      </c>
      <c r="C32" s="11"/>
      <c r="D32" s="55">
        <v>10298.79</v>
      </c>
      <c r="E32" s="2"/>
      <c r="F32" s="2"/>
      <c r="G32" s="27"/>
      <c r="H32" s="27"/>
      <c r="I32" s="28"/>
    </row>
    <row r="33" spans="1:9" ht="17.25" customHeight="1">
      <c r="A33" s="7" t="s">
        <v>8</v>
      </c>
      <c r="B33" s="24" t="s">
        <v>5</v>
      </c>
      <c r="C33" s="25">
        <v>5.96</v>
      </c>
      <c r="D33" s="56">
        <v>2275110.54</v>
      </c>
      <c r="E33" s="2"/>
      <c r="F33" s="2"/>
      <c r="G33" s="27"/>
      <c r="H33" s="27"/>
      <c r="I33" s="2"/>
    </row>
    <row r="34" spans="1:10" ht="45.75" customHeight="1">
      <c r="A34" s="7" t="s">
        <v>9</v>
      </c>
      <c r="B34" s="24" t="s">
        <v>35</v>
      </c>
      <c r="C34" s="25">
        <v>1.36</v>
      </c>
      <c r="D34" s="56">
        <v>1059682.69</v>
      </c>
      <c r="E34" s="2"/>
      <c r="F34" s="2"/>
      <c r="G34" s="27"/>
      <c r="H34" s="27"/>
      <c r="I34" s="2"/>
      <c r="J34" s="13"/>
    </row>
    <row r="35" spans="1:9" ht="33.75" customHeight="1">
      <c r="A35" s="7" t="s">
        <v>10</v>
      </c>
      <c r="B35" s="24" t="s">
        <v>36</v>
      </c>
      <c r="C35" s="25">
        <v>2.84</v>
      </c>
      <c r="D35" s="56">
        <v>1439716.35</v>
      </c>
      <c r="E35" s="26"/>
      <c r="F35" s="15"/>
      <c r="G35" s="27"/>
      <c r="H35" s="27"/>
      <c r="I35" s="2"/>
    </row>
    <row r="36" spans="1:9" ht="18" customHeight="1">
      <c r="A36" s="7"/>
      <c r="B36" s="8" t="s">
        <v>37</v>
      </c>
      <c r="C36" s="11"/>
      <c r="D36" s="55">
        <v>751695.08</v>
      </c>
      <c r="E36" s="2"/>
      <c r="F36" s="15"/>
      <c r="H36" s="31"/>
      <c r="I36" s="2"/>
    </row>
    <row r="37" spans="1:9" ht="18" customHeight="1">
      <c r="A37" s="7"/>
      <c r="B37" s="8" t="s">
        <v>38</v>
      </c>
      <c r="C37" s="11"/>
      <c r="D37" s="55">
        <v>187923.7</v>
      </c>
      <c r="E37" s="2"/>
      <c r="F37" s="2"/>
      <c r="H37" s="32"/>
      <c r="I37" s="2"/>
    </row>
    <row r="38" spans="1:9" ht="17.25" customHeight="1">
      <c r="A38" s="7"/>
      <c r="B38" s="8" t="s">
        <v>39</v>
      </c>
      <c r="C38" s="11"/>
      <c r="D38" s="55">
        <v>447477.63</v>
      </c>
      <c r="E38" s="2"/>
      <c r="F38" s="2"/>
      <c r="H38" s="27"/>
      <c r="I38" s="2"/>
    </row>
    <row r="39" spans="1:9" ht="15.75" customHeight="1">
      <c r="A39" s="7"/>
      <c r="B39" s="8" t="s">
        <v>40</v>
      </c>
      <c r="C39" s="11"/>
      <c r="D39" s="55">
        <v>52619.94</v>
      </c>
      <c r="E39" s="2"/>
      <c r="F39" s="2"/>
      <c r="H39" s="27"/>
      <c r="I39" s="2"/>
    </row>
    <row r="40" spans="1:9" ht="17.25" customHeight="1">
      <c r="A40" s="7" t="s">
        <v>15</v>
      </c>
      <c r="B40" s="24" t="s">
        <v>4</v>
      </c>
      <c r="C40" s="25">
        <v>4.66</v>
      </c>
      <c r="D40" s="56">
        <v>1635071.04</v>
      </c>
      <c r="E40" s="2"/>
      <c r="F40" s="2"/>
      <c r="G40" s="27"/>
      <c r="H40" s="31"/>
      <c r="I40" s="2"/>
    </row>
    <row r="41" spans="1:9" ht="19.5" customHeight="1">
      <c r="A41" s="7" t="s">
        <v>11</v>
      </c>
      <c r="B41" s="30" t="s">
        <v>1</v>
      </c>
      <c r="C41" s="11"/>
      <c r="D41" s="57">
        <v>15859064.669999998</v>
      </c>
      <c r="E41" s="2"/>
      <c r="F41" s="2"/>
      <c r="G41" s="27"/>
      <c r="H41" s="27"/>
      <c r="I41" s="2"/>
    </row>
    <row r="42" spans="1:9" ht="23.25" customHeight="1">
      <c r="A42" s="7"/>
      <c r="B42" s="33" t="s">
        <v>41</v>
      </c>
      <c r="C42" s="34"/>
      <c r="D42" s="58">
        <v>-382812.17999999784</v>
      </c>
      <c r="E42" s="2"/>
      <c r="F42" s="35"/>
      <c r="G42" s="35"/>
      <c r="H42" s="27"/>
      <c r="I42" s="2"/>
    </row>
    <row r="43" spans="1:9" ht="16.5" customHeight="1">
      <c r="A43" s="36"/>
      <c r="B43" s="37"/>
      <c r="C43" s="37"/>
      <c r="D43" s="37"/>
      <c r="E43" s="37"/>
      <c r="F43" s="37"/>
      <c r="G43" s="18"/>
      <c r="H43" s="18"/>
      <c r="I43" s="2"/>
    </row>
    <row r="44" spans="1:9" ht="58.5" customHeight="1">
      <c r="A44" s="6" t="s">
        <v>3</v>
      </c>
      <c r="B44" s="6" t="s">
        <v>0</v>
      </c>
      <c r="C44" s="59" t="s">
        <v>68</v>
      </c>
      <c r="D44" s="59"/>
      <c r="E44" s="6" t="s">
        <v>69</v>
      </c>
      <c r="F44" s="6" t="s">
        <v>70</v>
      </c>
      <c r="G44" s="17"/>
      <c r="H44" s="2"/>
      <c r="I44" s="38"/>
    </row>
    <row r="45" spans="1:9" ht="23.25" customHeight="1">
      <c r="A45" s="7">
        <v>3</v>
      </c>
      <c r="B45" s="8" t="s">
        <v>66</v>
      </c>
      <c r="C45" s="48">
        <v>299268</v>
      </c>
      <c r="D45" s="48"/>
      <c r="E45" s="10">
        <v>277592</v>
      </c>
      <c r="F45" s="12">
        <v>4183.45</v>
      </c>
      <c r="I45" s="2"/>
    </row>
    <row r="46" spans="1:9" ht="30.75" customHeight="1">
      <c r="A46" s="6">
        <v>4</v>
      </c>
      <c r="B46" s="8" t="s">
        <v>67</v>
      </c>
      <c r="C46" s="60">
        <v>2408936.4899999998</v>
      </c>
      <c r="D46" s="60"/>
      <c r="E46" s="10">
        <v>2408936.4899999998</v>
      </c>
      <c r="F46" s="22">
        <v>229197.26</v>
      </c>
      <c r="I46" s="2"/>
    </row>
  </sheetData>
  <sheetProtection/>
  <mergeCells count="10">
    <mergeCell ref="C44:D44"/>
    <mergeCell ref="C45:D45"/>
    <mergeCell ref="C46:D46"/>
    <mergeCell ref="A7:F7"/>
    <mergeCell ref="A13:D13"/>
    <mergeCell ref="H16:H17"/>
    <mergeCell ref="A10:A12"/>
    <mergeCell ref="C10:C12"/>
    <mergeCell ref="E10:E12"/>
    <mergeCell ref="F10:F12"/>
  </mergeCells>
  <printOptions/>
  <pageMargins left="0.7086614173228346" right="0.7086614173228346" top="0.7480314960629921" bottom="0.7480314960629921" header="0.31496062992125984" footer="0.31496062992125984"/>
  <pageSetup fitToHeight="1" fitToWidth="1" horizontalDpi="600" verticalDpi="600" orientation="portrait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E15"/>
  <sheetViews>
    <sheetView zoomScalePageLayoutView="0" workbookViewId="0" topLeftCell="A4">
      <selection activeCell="D25" sqref="D25"/>
    </sheetView>
  </sheetViews>
  <sheetFormatPr defaultColWidth="9.00390625" defaultRowHeight="12.75"/>
  <cols>
    <col min="1" max="1" width="34.125" style="0" customWidth="1"/>
    <col min="2" max="2" width="20.625" style="0" customWidth="1"/>
    <col min="3" max="3" width="19.375" style="0" customWidth="1"/>
    <col min="4" max="4" width="17.875" style="0" customWidth="1"/>
    <col min="5" max="5" width="18.125" style="0" customWidth="1"/>
    <col min="6" max="6" width="12.25390625" style="0" bestFit="1" customWidth="1"/>
    <col min="7" max="7" width="9.75390625" style="0" bestFit="1" customWidth="1"/>
  </cols>
  <sheetData>
    <row r="2" spans="1:5" ht="22.5" customHeight="1">
      <c r="A2" s="47" t="s">
        <v>48</v>
      </c>
      <c r="B2" s="47"/>
      <c r="C2" s="47"/>
      <c r="D2" s="47"/>
      <c r="E2" s="47"/>
    </row>
    <row r="4" spans="1:5" ht="58.5" customHeight="1">
      <c r="A4" s="16" t="s">
        <v>81</v>
      </c>
      <c r="B4" s="14" t="s">
        <v>82</v>
      </c>
      <c r="C4" s="14" t="s">
        <v>83</v>
      </c>
      <c r="D4" s="14" t="s">
        <v>84</v>
      </c>
      <c r="E4" s="39" t="s">
        <v>85</v>
      </c>
    </row>
    <row r="5" spans="1:5" ht="12.75">
      <c r="A5" s="7" t="s">
        <v>42</v>
      </c>
      <c r="B5" s="49">
        <v>1579709.7</v>
      </c>
      <c r="C5" s="61">
        <v>-173943.1100000001</v>
      </c>
      <c r="D5" s="49">
        <v>874842.48</v>
      </c>
      <c r="E5" s="1"/>
    </row>
    <row r="6" spans="1:5" ht="12.75">
      <c r="A6" s="7" t="s">
        <v>43</v>
      </c>
      <c r="B6" s="49">
        <v>474922.94</v>
      </c>
      <c r="C6" s="61">
        <v>-43622.47000000003</v>
      </c>
      <c r="D6" s="49">
        <v>407081.9</v>
      </c>
      <c r="E6" s="1"/>
    </row>
    <row r="7" spans="1:5" ht="12.75">
      <c r="A7" s="7" t="s">
        <v>44</v>
      </c>
      <c r="B7" s="49">
        <v>133302.01</v>
      </c>
      <c r="C7" s="61">
        <v>-21905.809999999998</v>
      </c>
      <c r="D7" s="49">
        <v>268394.96</v>
      </c>
      <c r="E7" s="1"/>
    </row>
    <row r="8" spans="1:5" ht="12.75">
      <c r="A8" s="7" t="s">
        <v>45</v>
      </c>
      <c r="B8" s="49">
        <v>132555.2</v>
      </c>
      <c r="C8" s="61">
        <v>-11497.420000000027</v>
      </c>
      <c r="D8" s="49">
        <v>228729.25</v>
      </c>
      <c r="E8" s="1"/>
    </row>
    <row r="9" spans="1:5" ht="12.75">
      <c r="A9" s="7" t="s">
        <v>13</v>
      </c>
      <c r="B9" s="49">
        <v>713167.39</v>
      </c>
      <c r="C9" s="61">
        <v>-48062.57999999996</v>
      </c>
      <c r="D9" s="49">
        <v>797514.5</v>
      </c>
      <c r="E9" s="1"/>
    </row>
    <row r="10" spans="1:5" ht="12.75">
      <c r="A10" s="7" t="s">
        <v>12</v>
      </c>
      <c r="B10" s="49">
        <v>167028.22</v>
      </c>
      <c r="C10" s="61">
        <v>-19721.690000000002</v>
      </c>
      <c r="D10" s="49">
        <v>154310.32</v>
      </c>
      <c r="E10" s="1"/>
    </row>
    <row r="11" spans="1:5" ht="12.75">
      <c r="A11" s="7" t="s">
        <v>14</v>
      </c>
      <c r="B11" s="49">
        <f>SUM(B5:B10)</f>
        <v>3200685.4600000004</v>
      </c>
      <c r="C11" s="61">
        <f>SUM(C5:C10)</f>
        <v>-318753.08000000013</v>
      </c>
      <c r="D11" s="61">
        <f>SUM(D5:D10)</f>
        <v>2730873.4099999997</v>
      </c>
      <c r="E11" s="1"/>
    </row>
    <row r="12" spans="1:3" ht="12.75">
      <c r="A12" s="23"/>
      <c r="B12" s="40"/>
      <c r="C12" s="41"/>
    </row>
    <row r="13" ht="21" customHeight="1">
      <c r="A13" s="42"/>
    </row>
    <row r="15" ht="12.75">
      <c r="D15" s="13"/>
    </row>
  </sheetData>
  <sheetProtection/>
  <mergeCells count="1">
    <mergeCell ref="A2:E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E12"/>
  <sheetViews>
    <sheetView zoomScalePageLayoutView="0" workbookViewId="0" topLeftCell="A2">
      <selection activeCell="B5" sqref="B5:D10"/>
    </sheetView>
  </sheetViews>
  <sheetFormatPr defaultColWidth="9.00390625" defaultRowHeight="12.75"/>
  <cols>
    <col min="1" max="1" width="34.125" style="0" customWidth="1"/>
    <col min="2" max="2" width="20.625" style="0" customWidth="1"/>
    <col min="3" max="3" width="19.375" style="0" customWidth="1"/>
    <col min="4" max="4" width="17.875" style="0" customWidth="1"/>
    <col min="5" max="5" width="18.125" style="0" customWidth="1"/>
    <col min="6" max="6" width="12.25390625" style="0" bestFit="1" customWidth="1"/>
  </cols>
  <sheetData>
    <row r="2" spans="1:5" ht="22.5" customHeight="1">
      <c r="A2" s="47" t="s">
        <v>49</v>
      </c>
      <c r="B2" s="47"/>
      <c r="C2" s="47"/>
      <c r="D2" s="47"/>
      <c r="E2" s="47"/>
    </row>
    <row r="4" spans="1:5" ht="58.5" customHeight="1">
      <c r="A4" s="16" t="s">
        <v>81</v>
      </c>
      <c r="B4" s="14" t="s">
        <v>82</v>
      </c>
      <c r="C4" s="14" t="s">
        <v>83</v>
      </c>
      <c r="D4" s="14" t="s">
        <v>84</v>
      </c>
      <c r="E4" s="39" t="s">
        <v>85</v>
      </c>
    </row>
    <row r="5" spans="1:5" ht="12.75">
      <c r="A5" s="7" t="s">
        <v>42</v>
      </c>
      <c r="B5" s="49">
        <v>3701265.48</v>
      </c>
      <c r="C5" s="61">
        <v>235240.22999999998</v>
      </c>
      <c r="D5" s="49">
        <v>3515855.36</v>
      </c>
      <c r="E5" s="1"/>
    </row>
    <row r="6" spans="1:5" ht="12.75">
      <c r="A6" s="7" t="s">
        <v>43</v>
      </c>
      <c r="B6" s="49">
        <v>987175.1900000001</v>
      </c>
      <c r="C6" s="61">
        <v>54641.74000000011</v>
      </c>
      <c r="D6" s="49">
        <v>591694.69</v>
      </c>
      <c r="E6" s="1"/>
    </row>
    <row r="7" spans="1:5" ht="12.75">
      <c r="A7" s="7" t="s">
        <v>44</v>
      </c>
      <c r="B7" s="49">
        <v>225175.56999999998</v>
      </c>
      <c r="C7" s="61">
        <v>-110099.24000000002</v>
      </c>
      <c r="D7" s="49">
        <v>461303.67</v>
      </c>
      <c r="E7" s="1"/>
    </row>
    <row r="8" spans="1:5" ht="12.75">
      <c r="A8" s="7" t="s">
        <v>45</v>
      </c>
      <c r="B8" s="49">
        <v>241599.83</v>
      </c>
      <c r="C8" s="61">
        <v>-11503.919999999984</v>
      </c>
      <c r="D8" s="49">
        <v>292152.25</v>
      </c>
      <c r="E8" s="1"/>
    </row>
    <row r="9" spans="1:5" ht="12.75">
      <c r="A9" s="7" t="s">
        <v>13</v>
      </c>
      <c r="B9" s="49">
        <v>1720780.79</v>
      </c>
      <c r="C9" s="61">
        <v>-361772.6699999999</v>
      </c>
      <c r="D9" s="49">
        <v>1776467.52</v>
      </c>
      <c r="E9" s="1"/>
    </row>
    <row r="10" spans="1:5" ht="15" customHeight="1">
      <c r="A10" s="7" t="s">
        <v>14</v>
      </c>
      <c r="B10" s="49">
        <f>SUM(B5:B9)</f>
        <v>6875996.86</v>
      </c>
      <c r="C10" s="61">
        <f>SUM(C5:C9)</f>
        <v>-193493.85999999984</v>
      </c>
      <c r="D10" s="61">
        <f>SUM(D5:D9)</f>
        <v>6637473.49</v>
      </c>
      <c r="E10" s="1"/>
    </row>
    <row r="11" spans="1:3" ht="15" customHeight="1">
      <c r="A11" s="23"/>
      <c r="B11" s="40"/>
      <c r="C11" s="41"/>
    </row>
    <row r="12" ht="12.75">
      <c r="D12" s="13"/>
    </row>
  </sheetData>
  <sheetProtection/>
  <mergeCells count="1">
    <mergeCell ref="A2:E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E13"/>
  <sheetViews>
    <sheetView zoomScalePageLayoutView="0" workbookViewId="0" topLeftCell="A3">
      <selection activeCell="B5" sqref="B5:D11"/>
    </sheetView>
  </sheetViews>
  <sheetFormatPr defaultColWidth="9.00390625" defaultRowHeight="12.75"/>
  <cols>
    <col min="1" max="1" width="34.125" style="0" customWidth="1"/>
    <col min="2" max="2" width="20.625" style="0" customWidth="1"/>
    <col min="3" max="3" width="19.375" style="0" customWidth="1"/>
    <col min="4" max="4" width="17.875" style="0" customWidth="1"/>
    <col min="5" max="5" width="19.00390625" style="0" customWidth="1"/>
    <col min="6" max="6" width="12.25390625" style="0" bestFit="1" customWidth="1"/>
    <col min="7" max="7" width="9.75390625" style="0" bestFit="1" customWidth="1"/>
  </cols>
  <sheetData>
    <row r="2" spans="1:5" ht="22.5" customHeight="1">
      <c r="A2" s="47" t="s">
        <v>50</v>
      </c>
      <c r="B2" s="47"/>
      <c r="C2" s="47"/>
      <c r="D2" s="47"/>
      <c r="E2" s="47"/>
    </row>
    <row r="4" spans="1:5" ht="58.5" customHeight="1">
      <c r="A4" s="16" t="s">
        <v>81</v>
      </c>
      <c r="B4" s="14" t="s">
        <v>82</v>
      </c>
      <c r="C4" s="14" t="s">
        <v>83</v>
      </c>
      <c r="D4" s="14" t="s">
        <v>84</v>
      </c>
      <c r="E4" s="39" t="s">
        <v>85</v>
      </c>
    </row>
    <row r="5" spans="1:5" ht="12.75">
      <c r="A5" s="7" t="s">
        <v>42</v>
      </c>
      <c r="B5" s="49">
        <v>798076.32</v>
      </c>
      <c r="C5" s="61">
        <v>-125669.89000000001</v>
      </c>
      <c r="D5" s="49">
        <v>402500.33</v>
      </c>
      <c r="E5" s="1"/>
    </row>
    <row r="6" spans="1:5" ht="12.75">
      <c r="A6" s="7" t="s">
        <v>43</v>
      </c>
      <c r="B6" s="49">
        <v>237940.38</v>
      </c>
      <c r="C6" s="61">
        <v>-42743.830000000016</v>
      </c>
      <c r="D6" s="49">
        <v>324821.23</v>
      </c>
      <c r="E6" s="1"/>
    </row>
    <row r="7" spans="1:5" ht="12.75">
      <c r="A7" s="7" t="s">
        <v>44</v>
      </c>
      <c r="B7" s="49">
        <v>66122.65</v>
      </c>
      <c r="C7" s="61">
        <v>-11604.429999999986</v>
      </c>
      <c r="D7" s="49">
        <v>75174.12</v>
      </c>
      <c r="E7" s="1"/>
    </row>
    <row r="8" spans="1:5" ht="12.75">
      <c r="A8" s="7" t="s">
        <v>45</v>
      </c>
      <c r="B8" s="49">
        <v>65903.72</v>
      </c>
      <c r="C8" s="61">
        <v>-11940.209999999985</v>
      </c>
      <c r="D8" s="49">
        <v>73070.2</v>
      </c>
      <c r="E8" s="1"/>
    </row>
    <row r="9" spans="1:5" ht="12.75">
      <c r="A9" s="7" t="s">
        <v>13</v>
      </c>
      <c r="B9" s="49">
        <v>429691.27</v>
      </c>
      <c r="C9" s="50">
        <v>-139917.79000000004</v>
      </c>
      <c r="D9" s="49">
        <v>459862.71</v>
      </c>
      <c r="E9" s="1"/>
    </row>
    <row r="10" spans="1:5" ht="12.75">
      <c r="A10" s="7" t="s">
        <v>12</v>
      </c>
      <c r="B10" s="49">
        <v>79339.44</v>
      </c>
      <c r="C10" s="61">
        <v>-12887.590000000011</v>
      </c>
      <c r="D10" s="49">
        <v>77958.27</v>
      </c>
      <c r="E10" s="1"/>
    </row>
    <row r="11" spans="1:5" ht="12.75">
      <c r="A11" s="7" t="s">
        <v>14</v>
      </c>
      <c r="B11" s="49">
        <f>SUM(B5:B10)</f>
        <v>1677073.7799999998</v>
      </c>
      <c r="C11" s="61">
        <f>SUM(C5:C10)</f>
        <v>-344763.74000000005</v>
      </c>
      <c r="D11" s="61">
        <f>SUM(D5:D10)</f>
        <v>1413386.86</v>
      </c>
      <c r="E11" s="1"/>
    </row>
    <row r="12" spans="1:3" ht="12.75">
      <c r="A12" s="23"/>
      <c r="B12" s="40"/>
      <c r="C12" s="41"/>
    </row>
    <row r="13" ht="12.75">
      <c r="D13" s="13"/>
    </row>
  </sheetData>
  <sheetProtection/>
  <mergeCells count="1">
    <mergeCell ref="A2:E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E13"/>
  <sheetViews>
    <sheetView zoomScalePageLayoutView="0" workbookViewId="0" topLeftCell="A3">
      <selection activeCell="B5" sqref="B5:D10"/>
    </sheetView>
  </sheetViews>
  <sheetFormatPr defaultColWidth="9.00390625" defaultRowHeight="12.75"/>
  <cols>
    <col min="1" max="1" width="34.125" style="0" customWidth="1"/>
    <col min="2" max="2" width="20.625" style="0" customWidth="1"/>
    <col min="3" max="3" width="19.375" style="0" customWidth="1"/>
    <col min="4" max="4" width="17.875" style="0" customWidth="1"/>
    <col min="5" max="5" width="19.00390625" style="0" customWidth="1"/>
    <col min="6" max="6" width="12.25390625" style="0" bestFit="1" customWidth="1"/>
    <col min="7" max="7" width="9.75390625" style="0" bestFit="1" customWidth="1"/>
  </cols>
  <sheetData>
    <row r="2" spans="1:5" ht="22.5" customHeight="1">
      <c r="A2" s="47" t="s">
        <v>52</v>
      </c>
      <c r="B2" s="47"/>
      <c r="C2" s="47"/>
      <c r="D2" s="47"/>
      <c r="E2" s="47"/>
    </row>
    <row r="4" spans="1:5" ht="58.5" customHeight="1">
      <c r="A4" s="16" t="s">
        <v>81</v>
      </c>
      <c r="B4" s="14" t="s">
        <v>82</v>
      </c>
      <c r="C4" s="14" t="s">
        <v>83</v>
      </c>
      <c r="D4" s="14" t="s">
        <v>84</v>
      </c>
      <c r="E4" s="39" t="s">
        <v>85</v>
      </c>
    </row>
    <row r="5" spans="1:5" ht="12.75">
      <c r="A5" s="7" t="s">
        <v>42</v>
      </c>
      <c r="B5" s="49">
        <v>2914134.99</v>
      </c>
      <c r="C5" s="61">
        <v>161318.35</v>
      </c>
      <c r="D5" s="49">
        <v>2746006.05</v>
      </c>
      <c r="E5" s="1"/>
    </row>
    <row r="6" spans="1:5" ht="12.75">
      <c r="A6" s="7" t="s">
        <v>43</v>
      </c>
      <c r="B6" s="49">
        <v>827689.3999999999</v>
      </c>
      <c r="C6" s="61">
        <v>-93875.40000000002</v>
      </c>
      <c r="D6" s="49">
        <v>660277.22</v>
      </c>
      <c r="E6" s="1"/>
    </row>
    <row r="7" spans="1:5" ht="12.75">
      <c r="A7" s="7" t="s">
        <v>44</v>
      </c>
      <c r="B7" s="49">
        <v>193665.76</v>
      </c>
      <c r="C7" s="61">
        <v>-4927.450000000012</v>
      </c>
      <c r="D7" s="49">
        <v>388516.82</v>
      </c>
      <c r="E7" s="1"/>
    </row>
    <row r="8" spans="1:5" ht="12.75">
      <c r="A8" s="7" t="s">
        <v>45</v>
      </c>
      <c r="B8" s="49">
        <v>206042.43999999997</v>
      </c>
      <c r="C8" s="61">
        <v>-19049.119999999966</v>
      </c>
      <c r="D8" s="49">
        <v>246062.27</v>
      </c>
      <c r="E8" s="1"/>
    </row>
    <row r="9" spans="1:5" ht="12.75">
      <c r="A9" s="7" t="s">
        <v>13</v>
      </c>
      <c r="B9" s="49">
        <v>1371123.02</v>
      </c>
      <c r="C9" s="61">
        <v>-351483.44999999995</v>
      </c>
      <c r="D9" s="49">
        <v>1402675.91</v>
      </c>
      <c r="E9" s="1"/>
    </row>
    <row r="10" spans="1:5" ht="12.75">
      <c r="A10" s="7" t="s">
        <v>14</v>
      </c>
      <c r="B10" s="49">
        <f>SUM(B5:B9)</f>
        <v>5512655.61</v>
      </c>
      <c r="C10" s="61">
        <f>SUM(C5:C9)</f>
        <v>-308017.06999999995</v>
      </c>
      <c r="D10" s="61">
        <f>SUM(D5:D9)</f>
        <v>5443538.27</v>
      </c>
      <c r="E10" s="1"/>
    </row>
    <row r="11" spans="1:3" ht="12.75">
      <c r="A11" s="23"/>
      <c r="B11" s="40"/>
      <c r="C11" s="41"/>
    </row>
    <row r="12" ht="21" customHeight="1">
      <c r="A12" s="42"/>
    </row>
    <row r="13" ht="12.75">
      <c r="D13" s="13"/>
    </row>
  </sheetData>
  <sheetProtection/>
  <mergeCells count="1">
    <mergeCell ref="A2:E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E12"/>
  <sheetViews>
    <sheetView zoomScalePageLayoutView="0" workbookViewId="0" topLeftCell="A3">
      <selection activeCell="B5" sqref="B5:D11"/>
    </sheetView>
  </sheetViews>
  <sheetFormatPr defaultColWidth="9.00390625" defaultRowHeight="12.75"/>
  <cols>
    <col min="1" max="1" width="34.125" style="0" customWidth="1"/>
    <col min="2" max="2" width="20.625" style="0" customWidth="1"/>
    <col min="3" max="3" width="19.375" style="0" customWidth="1"/>
    <col min="4" max="4" width="17.875" style="0" customWidth="1"/>
    <col min="5" max="5" width="19.00390625" style="0" customWidth="1"/>
    <col min="6" max="6" width="12.25390625" style="0" bestFit="1" customWidth="1"/>
    <col min="7" max="7" width="9.75390625" style="0" bestFit="1" customWidth="1"/>
  </cols>
  <sheetData>
    <row r="2" spans="1:5" ht="22.5" customHeight="1">
      <c r="A2" s="47" t="s">
        <v>53</v>
      </c>
      <c r="B2" s="47"/>
      <c r="C2" s="47"/>
      <c r="D2" s="47"/>
      <c r="E2" s="47"/>
    </row>
    <row r="4" spans="1:5" ht="58.5" customHeight="1">
      <c r="A4" s="16" t="s">
        <v>81</v>
      </c>
      <c r="B4" s="14" t="s">
        <v>82</v>
      </c>
      <c r="C4" s="14" t="s">
        <v>83</v>
      </c>
      <c r="D4" s="14" t="s">
        <v>84</v>
      </c>
      <c r="E4" s="39" t="s">
        <v>85</v>
      </c>
    </row>
    <row r="5" spans="1:5" ht="12.75">
      <c r="A5" s="7" t="s">
        <v>42</v>
      </c>
      <c r="B5" s="49">
        <v>2370620.48</v>
      </c>
      <c r="C5" s="61">
        <v>60696.83</v>
      </c>
      <c r="D5" s="49">
        <v>1269557.57</v>
      </c>
      <c r="E5" s="1"/>
    </row>
    <row r="6" spans="1:5" ht="12.75">
      <c r="A6" s="7" t="s">
        <v>43</v>
      </c>
      <c r="B6" s="49">
        <v>726659.2200000001</v>
      </c>
      <c r="C6" s="61">
        <v>-90504.64000000001</v>
      </c>
      <c r="D6" s="49">
        <v>1158392.2</v>
      </c>
      <c r="E6" s="1"/>
    </row>
    <row r="7" spans="1:5" ht="12.75">
      <c r="A7" s="7" t="s">
        <v>44</v>
      </c>
      <c r="B7" s="49">
        <v>183023.27</v>
      </c>
      <c r="C7" s="61">
        <v>-33431.47999999995</v>
      </c>
      <c r="D7" s="49">
        <v>220360.43</v>
      </c>
      <c r="E7" s="1"/>
    </row>
    <row r="8" spans="1:5" ht="12.75">
      <c r="A8" s="7" t="s">
        <v>45</v>
      </c>
      <c r="B8" s="49">
        <v>189149</v>
      </c>
      <c r="C8" s="61">
        <v>-33891.21000000002</v>
      </c>
      <c r="D8" s="49">
        <v>234727.43</v>
      </c>
      <c r="E8" s="1"/>
    </row>
    <row r="9" spans="1:5" ht="12.75">
      <c r="A9" s="7" t="s">
        <v>13</v>
      </c>
      <c r="B9" s="49">
        <v>1160684.87</v>
      </c>
      <c r="C9" s="61">
        <v>-174801.8999999999</v>
      </c>
      <c r="D9" s="49">
        <v>1297519.08</v>
      </c>
      <c r="E9" s="1"/>
    </row>
    <row r="10" spans="1:5" ht="12.75">
      <c r="A10" s="7" t="s">
        <v>12</v>
      </c>
      <c r="B10" s="49">
        <v>230322.4</v>
      </c>
      <c r="C10" s="61">
        <v>-28946.179999999993</v>
      </c>
      <c r="D10" s="49">
        <v>231525.6</v>
      </c>
      <c r="E10" s="1"/>
    </row>
    <row r="11" spans="1:5" ht="12.75">
      <c r="A11" s="7" t="s">
        <v>14</v>
      </c>
      <c r="B11" s="49">
        <f>SUM(B5:B10)</f>
        <v>4860459.24</v>
      </c>
      <c r="C11" s="61">
        <f>SUM(C5:C10)</f>
        <v>-300878.5799999999</v>
      </c>
      <c r="D11" s="61">
        <f>SUM(D5:D10)</f>
        <v>4412082.3100000005</v>
      </c>
      <c r="E11" s="1"/>
    </row>
    <row r="12" spans="1:3" ht="12.75">
      <c r="A12" s="23"/>
      <c r="B12" s="40"/>
      <c r="C12" s="41"/>
    </row>
  </sheetData>
  <sheetProtection/>
  <mergeCells count="1">
    <mergeCell ref="A2:E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E13"/>
  <sheetViews>
    <sheetView zoomScalePageLayoutView="0" workbookViewId="0" topLeftCell="A1">
      <selection activeCell="B5" sqref="B5:D10"/>
    </sheetView>
  </sheetViews>
  <sheetFormatPr defaultColWidth="9.00390625" defaultRowHeight="12.75"/>
  <cols>
    <col min="1" max="1" width="34.125" style="0" customWidth="1"/>
    <col min="2" max="2" width="20.625" style="0" customWidth="1"/>
    <col min="3" max="3" width="19.375" style="0" customWidth="1"/>
    <col min="4" max="4" width="17.875" style="0" customWidth="1"/>
    <col min="5" max="5" width="19.00390625" style="0" customWidth="1"/>
    <col min="6" max="6" width="12.25390625" style="0" bestFit="1" customWidth="1"/>
    <col min="7" max="7" width="9.75390625" style="0" bestFit="1" customWidth="1"/>
  </cols>
  <sheetData>
    <row r="2" spans="1:5" ht="22.5" customHeight="1">
      <c r="A2" s="47" t="s">
        <v>54</v>
      </c>
      <c r="B2" s="47"/>
      <c r="C2" s="47"/>
      <c r="D2" s="47"/>
      <c r="E2" s="47"/>
    </row>
    <row r="4" spans="1:5" ht="58.5" customHeight="1">
      <c r="A4" s="16" t="s">
        <v>81</v>
      </c>
      <c r="B4" s="14" t="s">
        <v>82</v>
      </c>
      <c r="C4" s="14" t="s">
        <v>83</v>
      </c>
      <c r="D4" s="14" t="s">
        <v>84</v>
      </c>
      <c r="E4" s="39" t="s">
        <v>85</v>
      </c>
    </row>
    <row r="5" spans="1:5" ht="12.75">
      <c r="A5" s="7" t="s">
        <v>42</v>
      </c>
      <c r="B5" s="49">
        <v>1157310.91</v>
      </c>
      <c r="C5" s="61">
        <v>-138508.53000000003</v>
      </c>
      <c r="D5" s="49">
        <v>1164902.35</v>
      </c>
      <c r="E5" s="1"/>
    </row>
    <row r="6" spans="1:5" ht="12.75">
      <c r="A6" s="7" t="s">
        <v>43</v>
      </c>
      <c r="B6" s="49">
        <v>333823.6</v>
      </c>
      <c r="C6" s="61">
        <v>2438.0100000000675</v>
      </c>
      <c r="D6" s="49">
        <v>283340.4</v>
      </c>
      <c r="E6" s="1"/>
    </row>
    <row r="7" spans="1:5" ht="12.75">
      <c r="A7" s="7" t="s">
        <v>44</v>
      </c>
      <c r="B7" s="49">
        <v>81201.83</v>
      </c>
      <c r="C7" s="61">
        <v>-4037.590000000011</v>
      </c>
      <c r="D7" s="49">
        <v>100093.1</v>
      </c>
      <c r="E7" s="1"/>
    </row>
    <row r="8" spans="1:5" ht="12.75">
      <c r="A8" s="7" t="s">
        <v>45</v>
      </c>
      <c r="B8" s="49">
        <v>84906.82</v>
      </c>
      <c r="C8" s="61">
        <v>-1889.5199999999895</v>
      </c>
      <c r="D8" s="49">
        <v>63391.43</v>
      </c>
      <c r="E8" s="1"/>
    </row>
    <row r="9" spans="1:5" ht="12.75">
      <c r="A9" s="7" t="s">
        <v>13</v>
      </c>
      <c r="B9" s="49">
        <v>475632.29</v>
      </c>
      <c r="C9" s="61">
        <v>-11479.849999999977</v>
      </c>
      <c r="D9" s="49">
        <v>524485.48</v>
      </c>
      <c r="E9" s="1"/>
    </row>
    <row r="10" spans="1:5" ht="12.75">
      <c r="A10" s="7" t="s">
        <v>14</v>
      </c>
      <c r="B10" s="49">
        <f>SUM(B5:B9)</f>
        <v>2132875.4499999997</v>
      </c>
      <c r="C10" s="61">
        <f>SUM(C5:C9)</f>
        <v>-153477.47999999995</v>
      </c>
      <c r="D10" s="61">
        <f>SUM(D5:D9)</f>
        <v>2136212.76</v>
      </c>
      <c r="E10" s="1"/>
    </row>
    <row r="11" spans="1:3" ht="12.75">
      <c r="A11" s="23"/>
      <c r="B11" s="40"/>
      <c r="C11" s="41"/>
    </row>
    <row r="12" ht="21" customHeight="1">
      <c r="A12" s="42"/>
    </row>
    <row r="13" ht="12.75">
      <c r="D13" s="13"/>
    </row>
  </sheetData>
  <sheetProtection/>
  <mergeCells count="1">
    <mergeCell ref="A2:E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6"/>
  <sheetViews>
    <sheetView zoomScale="80" zoomScaleNormal="80" zoomScalePageLayoutView="0" workbookViewId="0" topLeftCell="A35">
      <selection activeCell="K44" sqref="K44"/>
    </sheetView>
  </sheetViews>
  <sheetFormatPr defaultColWidth="9.00390625" defaultRowHeight="12.75"/>
  <cols>
    <col min="1" max="1" width="6.625" style="0" customWidth="1"/>
    <col min="2" max="2" width="34.25390625" style="0" customWidth="1"/>
    <col min="3" max="3" width="12.375" style="0" customWidth="1"/>
    <col min="4" max="4" width="16.875" style="0" customWidth="1"/>
    <col min="5" max="5" width="19.875" style="0" customWidth="1"/>
    <col min="6" max="6" width="24.625" style="0" customWidth="1"/>
    <col min="7" max="7" width="25.375" style="0" customWidth="1"/>
    <col min="8" max="8" width="24.00390625" style="0" hidden="1" customWidth="1"/>
    <col min="9" max="9" width="31.125" style="0" hidden="1" customWidth="1"/>
    <col min="10" max="10" width="16.00390625" style="0" customWidth="1"/>
  </cols>
  <sheetData>
    <row r="1" spans="3:6" ht="17.25" customHeight="1">
      <c r="C1" s="5"/>
      <c r="D1" s="5"/>
      <c r="E1" s="5"/>
      <c r="F1" s="20" t="s">
        <v>55</v>
      </c>
    </row>
    <row r="2" spans="2:6" ht="15.75" customHeight="1">
      <c r="B2" s="3"/>
      <c r="C2" s="4"/>
      <c r="D2" s="4"/>
      <c r="E2" s="4"/>
      <c r="F2" s="20" t="s">
        <v>17</v>
      </c>
    </row>
    <row r="3" spans="2:6" ht="15">
      <c r="B3" s="3"/>
      <c r="C3" s="4"/>
      <c r="D3" s="4"/>
      <c r="E3" s="4"/>
      <c r="F3" s="20"/>
    </row>
    <row r="4" spans="2:6" ht="19.5" customHeight="1">
      <c r="B4" s="3"/>
      <c r="C4" s="4"/>
      <c r="D4" s="4"/>
      <c r="E4" s="4"/>
      <c r="F4" s="20" t="s">
        <v>18</v>
      </c>
    </row>
    <row r="5" spans="2:6" ht="22.5" customHeight="1">
      <c r="B5" s="3"/>
      <c r="C5" s="4"/>
      <c r="D5" s="4"/>
      <c r="E5" s="4"/>
      <c r="F5" s="20" t="s">
        <v>16</v>
      </c>
    </row>
    <row r="6" spans="2:6" ht="12.75">
      <c r="B6" s="3"/>
      <c r="C6" s="4"/>
      <c r="D6" s="4"/>
      <c r="E6" s="4"/>
      <c r="F6" s="4"/>
    </row>
    <row r="7" spans="1:9" ht="42" customHeight="1">
      <c r="A7" s="43" t="s">
        <v>56</v>
      </c>
      <c r="B7" s="43"/>
      <c r="C7" s="43"/>
      <c r="D7" s="43"/>
      <c r="E7" s="43"/>
      <c r="F7" s="43"/>
      <c r="G7" s="19"/>
      <c r="H7" s="19"/>
      <c r="I7" s="19"/>
    </row>
    <row r="8" spans="1:9" ht="15" customHeight="1">
      <c r="A8" s="21"/>
      <c r="B8" s="21"/>
      <c r="C8" s="21"/>
      <c r="D8" s="21"/>
      <c r="E8" s="21"/>
      <c r="F8" s="21"/>
      <c r="G8" s="21"/>
      <c r="H8" s="21"/>
      <c r="I8" s="21"/>
    </row>
    <row r="9" spans="1:9" ht="68.25" customHeight="1">
      <c r="A9" s="6" t="s">
        <v>3</v>
      </c>
      <c r="B9" s="6" t="s">
        <v>0</v>
      </c>
      <c r="C9" s="6" t="s">
        <v>57</v>
      </c>
      <c r="D9" s="6" t="s">
        <v>58</v>
      </c>
      <c r="E9" s="6" t="s">
        <v>59</v>
      </c>
      <c r="F9" s="6" t="s">
        <v>6</v>
      </c>
      <c r="G9" s="17"/>
      <c r="I9" s="2"/>
    </row>
    <row r="10" spans="1:8" ht="39.75" customHeight="1">
      <c r="A10" s="44">
        <v>1</v>
      </c>
      <c r="B10" s="8" t="s">
        <v>60</v>
      </c>
      <c r="C10" s="48">
        <v>2574.1</v>
      </c>
      <c r="D10" s="49">
        <f>(384481.04+421469.61+12305.93+1721.02+140864.55)</f>
        <v>960842.1499999999</v>
      </c>
      <c r="E10" s="52">
        <v>920722</v>
      </c>
      <c r="F10" s="51" t="s">
        <v>63</v>
      </c>
      <c r="G10" s="15"/>
      <c r="H10" s="2"/>
    </row>
    <row r="11" spans="1:8" ht="19.5" customHeight="1">
      <c r="A11" s="44"/>
      <c r="B11" s="8" t="s">
        <v>61</v>
      </c>
      <c r="C11" s="48"/>
      <c r="D11" s="49">
        <f>D10-D12</f>
        <v>744308.8579999999</v>
      </c>
      <c r="E11" s="52"/>
      <c r="F11" s="51"/>
      <c r="G11" s="15"/>
      <c r="H11" s="2"/>
    </row>
    <row r="12" spans="1:8" ht="17.25" customHeight="1">
      <c r="A12" s="44"/>
      <c r="B12" s="8" t="s">
        <v>62</v>
      </c>
      <c r="C12" s="48"/>
      <c r="D12" s="49">
        <f>C10*7.01*12</f>
        <v>216533.292</v>
      </c>
      <c r="E12" s="52"/>
      <c r="F12" s="51"/>
      <c r="G12" s="15"/>
      <c r="H12" s="2"/>
    </row>
    <row r="13" spans="1:9" ht="16.5" customHeight="1">
      <c r="A13" s="53"/>
      <c r="B13" s="53"/>
      <c r="C13" s="53"/>
      <c r="D13" s="53"/>
      <c r="E13" s="18"/>
      <c r="F13" s="18"/>
      <c r="G13" s="18"/>
      <c r="H13" s="18"/>
      <c r="I13" s="18"/>
    </row>
    <row r="14" spans="1:9" ht="42.75" customHeight="1">
      <c r="A14" s="6" t="s">
        <v>3</v>
      </c>
      <c r="B14" s="6" t="s">
        <v>0</v>
      </c>
      <c r="C14" s="6" t="s">
        <v>64</v>
      </c>
      <c r="D14" s="6" t="s">
        <v>65</v>
      </c>
      <c r="E14" s="23"/>
      <c r="F14" s="23"/>
      <c r="G14" s="18"/>
      <c r="H14" s="18"/>
      <c r="I14" s="18"/>
    </row>
    <row r="15" spans="1:9" ht="35.25" customHeight="1">
      <c r="A15" s="7" t="s">
        <v>7</v>
      </c>
      <c r="B15" s="24" t="s">
        <v>19</v>
      </c>
      <c r="C15" s="25">
        <f>5.37+3.67</f>
        <v>9.04</v>
      </c>
      <c r="D15" s="54">
        <v>366449.70151169837</v>
      </c>
      <c r="E15" s="26"/>
      <c r="F15" s="2"/>
      <c r="G15" s="27"/>
      <c r="H15" s="27"/>
      <c r="I15" s="28"/>
    </row>
    <row r="16" spans="1:9" ht="18.75" customHeight="1">
      <c r="A16" s="7"/>
      <c r="B16" s="8" t="s">
        <v>20</v>
      </c>
      <c r="C16" s="11"/>
      <c r="D16" s="55">
        <v>184620.94349057408</v>
      </c>
      <c r="E16" s="2"/>
      <c r="F16" s="2"/>
      <c r="H16" s="46"/>
      <c r="I16" s="28"/>
    </row>
    <row r="17" spans="1:9" ht="21" customHeight="1">
      <c r="A17" s="7"/>
      <c r="B17" s="8" t="s">
        <v>21</v>
      </c>
      <c r="C17" s="11"/>
      <c r="D17" s="55">
        <v>34632.557377477206</v>
      </c>
      <c r="H17" s="46"/>
      <c r="I17" s="28"/>
    </row>
    <row r="18" spans="1:9" ht="16.5" customHeight="1">
      <c r="A18" s="7"/>
      <c r="B18" s="8" t="s">
        <v>22</v>
      </c>
      <c r="C18" s="11"/>
      <c r="D18" s="55">
        <v>40170.99932664539</v>
      </c>
      <c r="G18" s="27"/>
      <c r="H18" s="27"/>
      <c r="I18" s="28"/>
    </row>
    <row r="19" spans="1:9" ht="30" customHeight="1">
      <c r="A19" s="7"/>
      <c r="B19" s="8" t="s">
        <v>23</v>
      </c>
      <c r="C19" s="11"/>
      <c r="D19" s="55">
        <v>9476.603757586661</v>
      </c>
      <c r="G19" s="27"/>
      <c r="H19" s="2"/>
      <c r="I19" s="2"/>
    </row>
    <row r="20" spans="1:9" ht="30" customHeight="1">
      <c r="A20" s="7"/>
      <c r="B20" s="8" t="s">
        <v>24</v>
      </c>
      <c r="C20" s="11"/>
      <c r="D20" s="55">
        <v>1762.9177662077586</v>
      </c>
      <c r="G20" s="27"/>
      <c r="H20" s="2"/>
      <c r="I20" s="2">
        <v>222561.23</v>
      </c>
    </row>
    <row r="21" spans="1:9" ht="27.75" customHeight="1" hidden="1">
      <c r="A21" s="7"/>
      <c r="B21" s="8" t="s">
        <v>25</v>
      </c>
      <c r="C21" s="11"/>
      <c r="D21" s="55"/>
      <c r="G21" s="27"/>
      <c r="H21" s="2"/>
      <c r="I21" s="2"/>
    </row>
    <row r="22" spans="1:9" ht="20.25" customHeight="1">
      <c r="A22" s="7"/>
      <c r="B22" s="8" t="s">
        <v>26</v>
      </c>
      <c r="C22" s="11"/>
      <c r="D22" s="55">
        <v>95785.67979320728</v>
      </c>
      <c r="G22" s="27"/>
      <c r="H22" s="29" t="s">
        <v>27</v>
      </c>
      <c r="I22" s="2">
        <f>I20+I27</f>
        <v>550602.02</v>
      </c>
    </row>
    <row r="23" spans="1:9" ht="17.25" customHeight="1">
      <c r="A23" s="7"/>
      <c r="B23" s="24" t="s">
        <v>28</v>
      </c>
      <c r="C23" s="30">
        <v>0.1</v>
      </c>
      <c r="D23" s="56">
        <v>2152.3115368373215</v>
      </c>
      <c r="G23" s="27"/>
      <c r="H23" s="2"/>
      <c r="I23" s="2"/>
    </row>
    <row r="24" spans="1:9" ht="30" customHeight="1">
      <c r="A24" s="7"/>
      <c r="B24" s="24" t="s">
        <v>29</v>
      </c>
      <c r="C24" s="30">
        <f>4.39+1.64+0.98</f>
        <v>7.01</v>
      </c>
      <c r="D24" s="56">
        <v>227650.68531968127</v>
      </c>
      <c r="G24" s="27"/>
      <c r="H24" s="2"/>
      <c r="I24" s="2"/>
    </row>
    <row r="25" spans="1:9" ht="17.25" customHeight="1">
      <c r="A25" s="7"/>
      <c r="B25" s="8" t="s">
        <v>30</v>
      </c>
      <c r="C25" s="11"/>
      <c r="D25" s="55">
        <v>142571.98548085935</v>
      </c>
      <c r="H25" s="2"/>
      <c r="I25" s="2"/>
    </row>
    <row r="26" spans="1:9" ht="17.25" customHeight="1">
      <c r="A26" s="7"/>
      <c r="B26" s="8" t="s">
        <v>21</v>
      </c>
      <c r="C26" s="11"/>
      <c r="D26" s="55">
        <v>35642.996979538504</v>
      </c>
      <c r="H26" s="26"/>
      <c r="I26" s="2"/>
    </row>
    <row r="27" spans="1:9" ht="17.25" customHeight="1">
      <c r="A27" s="7"/>
      <c r="B27" s="8" t="s">
        <v>22</v>
      </c>
      <c r="C27" s="11"/>
      <c r="D27" s="55">
        <v>19801.6645147141</v>
      </c>
      <c r="H27" s="2"/>
      <c r="I27" s="2">
        <f>200000+128040.79</f>
        <v>328040.79</v>
      </c>
    </row>
    <row r="28" spans="1:9" ht="17.25" customHeight="1">
      <c r="A28" s="7"/>
      <c r="B28" s="8" t="s">
        <v>31</v>
      </c>
      <c r="C28" s="11"/>
      <c r="D28" s="55">
        <v>3814.3661291697044</v>
      </c>
      <c r="G28" s="27"/>
      <c r="H28" s="2"/>
      <c r="I28" s="2"/>
    </row>
    <row r="29" spans="1:9" ht="17.25" customHeight="1">
      <c r="A29" s="7"/>
      <c r="B29" s="8" t="s">
        <v>32</v>
      </c>
      <c r="C29" s="11"/>
      <c r="D29" s="55">
        <v>10489.200365414295</v>
      </c>
      <c r="E29" s="2"/>
      <c r="F29" s="2"/>
      <c r="G29" s="27"/>
      <c r="H29" s="2"/>
      <c r="I29" s="2"/>
    </row>
    <row r="30" spans="1:9" ht="17.25" customHeight="1">
      <c r="A30" s="7"/>
      <c r="B30" s="8" t="s">
        <v>33</v>
      </c>
      <c r="C30" s="11"/>
      <c r="D30" s="55">
        <v>11982.73857758988</v>
      </c>
      <c r="E30" s="2"/>
      <c r="F30" s="2"/>
      <c r="G30" s="27"/>
      <c r="H30" s="2"/>
      <c r="I30" s="2"/>
    </row>
    <row r="31" spans="1:9" ht="17.25" customHeight="1">
      <c r="A31" s="7"/>
      <c r="B31" s="8" t="s">
        <v>46</v>
      </c>
      <c r="C31" s="11"/>
      <c r="D31" s="55">
        <v>2720.2036278677815</v>
      </c>
      <c r="E31" s="2"/>
      <c r="F31" s="2"/>
      <c r="G31" s="27"/>
      <c r="H31" s="2"/>
      <c r="I31" s="2"/>
    </row>
    <row r="32" spans="1:9" ht="17.25" customHeight="1">
      <c r="A32" s="7"/>
      <c r="B32" s="8" t="s">
        <v>34</v>
      </c>
      <c r="C32" s="11"/>
      <c r="D32" s="55">
        <v>627.5296445276624</v>
      </c>
      <c r="E32" s="2"/>
      <c r="F32" s="2"/>
      <c r="G32" s="27"/>
      <c r="H32" s="27"/>
      <c r="I32" s="28"/>
    </row>
    <row r="33" spans="1:9" ht="17.25" customHeight="1">
      <c r="A33" s="7" t="s">
        <v>8</v>
      </c>
      <c r="B33" s="24" t="s">
        <v>5</v>
      </c>
      <c r="C33" s="25">
        <v>5.96</v>
      </c>
      <c r="D33" s="56">
        <v>138627.8687522843</v>
      </c>
      <c r="E33" s="2"/>
      <c r="F33" s="2"/>
      <c r="G33" s="27"/>
      <c r="H33" s="27"/>
      <c r="I33" s="2"/>
    </row>
    <row r="34" spans="1:10" ht="45.75" customHeight="1">
      <c r="A34" s="7" t="s">
        <v>9</v>
      </c>
      <c r="B34" s="24" t="s">
        <v>35</v>
      </c>
      <c r="C34" s="25">
        <v>1.36</v>
      </c>
      <c r="D34" s="56">
        <v>64568.97380836166</v>
      </c>
      <c r="E34" s="2"/>
      <c r="F34" s="2"/>
      <c r="G34" s="27"/>
      <c r="H34" s="27"/>
      <c r="I34" s="2"/>
      <c r="J34" s="13"/>
    </row>
    <row r="35" spans="1:9" ht="33.75" customHeight="1">
      <c r="A35" s="7" t="s">
        <v>10</v>
      </c>
      <c r="B35" s="24" t="s">
        <v>36</v>
      </c>
      <c r="C35" s="25">
        <v>2.84</v>
      </c>
      <c r="D35" s="56">
        <v>87725.32397846381</v>
      </c>
      <c r="E35" s="26"/>
      <c r="F35" s="15"/>
      <c r="G35" s="27"/>
      <c r="H35" s="27"/>
      <c r="I35" s="2"/>
    </row>
    <row r="36" spans="1:9" ht="18" customHeight="1">
      <c r="A36" s="7"/>
      <c r="B36" s="8" t="s">
        <v>37</v>
      </c>
      <c r="C36" s="11"/>
      <c r="D36" s="55">
        <v>45802.559945934685</v>
      </c>
      <c r="E36" s="2"/>
      <c r="F36" s="15"/>
      <c r="H36" s="31"/>
      <c r="I36" s="2"/>
    </row>
    <row r="37" spans="1:9" ht="18" customHeight="1">
      <c r="A37" s="7"/>
      <c r="B37" s="8" t="s">
        <v>38</v>
      </c>
      <c r="C37" s="11"/>
      <c r="D37" s="55">
        <v>11450.635721218034</v>
      </c>
      <c r="E37" s="2"/>
      <c r="F37" s="2"/>
      <c r="H37" s="32"/>
      <c r="I37" s="2"/>
    </row>
    <row r="38" spans="1:9" ht="17.25" customHeight="1">
      <c r="A38" s="7"/>
      <c r="B38" s="8" t="s">
        <v>39</v>
      </c>
      <c r="C38" s="11"/>
      <c r="D38" s="55">
        <v>27265.87085356443</v>
      </c>
      <c r="E38" s="2"/>
      <c r="F38" s="2"/>
      <c r="H38" s="27"/>
      <c r="I38" s="2"/>
    </row>
    <row r="39" spans="1:9" ht="15.75" customHeight="1">
      <c r="A39" s="7"/>
      <c r="B39" s="8" t="s">
        <v>40</v>
      </c>
      <c r="C39" s="11"/>
      <c r="D39" s="55">
        <v>3206.2574577466794</v>
      </c>
      <c r="E39" s="2"/>
      <c r="F39" s="2"/>
      <c r="H39" s="27"/>
      <c r="I39" s="2"/>
    </row>
    <row r="40" spans="1:9" ht="17.25" customHeight="1">
      <c r="A40" s="7" t="s">
        <v>15</v>
      </c>
      <c r="B40" s="24" t="s">
        <v>4</v>
      </c>
      <c r="C40" s="25">
        <v>4.66</v>
      </c>
      <c r="D40" s="56">
        <v>99628.74750418983</v>
      </c>
      <c r="E40" s="2"/>
      <c r="F40" s="2"/>
      <c r="G40" s="27"/>
      <c r="H40" s="31"/>
      <c r="I40" s="2"/>
    </row>
    <row r="41" spans="1:9" ht="19.5" customHeight="1">
      <c r="A41" s="7" t="s">
        <v>11</v>
      </c>
      <c r="B41" s="30" t="s">
        <v>1</v>
      </c>
      <c r="C41" s="11"/>
      <c r="D41" s="57">
        <v>986803.6124115166</v>
      </c>
      <c r="E41" s="2"/>
      <c r="F41" s="2"/>
      <c r="G41" s="27"/>
      <c r="H41" s="27"/>
      <c r="I41" s="2"/>
    </row>
    <row r="42" spans="1:9" ht="23.25" customHeight="1">
      <c r="A42" s="7"/>
      <c r="B42" s="33" t="s">
        <v>41</v>
      </c>
      <c r="C42" s="34"/>
      <c r="D42" s="58">
        <v>-25961.462411516695</v>
      </c>
      <c r="E42" s="2"/>
      <c r="F42" s="35"/>
      <c r="G42" s="35"/>
      <c r="H42" s="27"/>
      <c r="I42" s="2"/>
    </row>
    <row r="43" spans="1:9" ht="16.5" customHeight="1">
      <c r="A43" s="36"/>
      <c r="B43" s="37"/>
      <c r="C43" s="37"/>
      <c r="D43" s="37"/>
      <c r="E43" s="37"/>
      <c r="F43" s="37"/>
      <c r="G43" s="18"/>
      <c r="H43" s="18"/>
      <c r="I43" s="2"/>
    </row>
    <row r="44" spans="1:9" ht="60.75" customHeight="1">
      <c r="A44" s="6" t="s">
        <v>3</v>
      </c>
      <c r="B44" s="6" t="s">
        <v>0</v>
      </c>
      <c r="C44" s="59" t="s">
        <v>68</v>
      </c>
      <c r="D44" s="59"/>
      <c r="E44" s="6" t="s">
        <v>69</v>
      </c>
      <c r="F44" s="6" t="s">
        <v>70</v>
      </c>
      <c r="G44" s="17"/>
      <c r="H44" s="2"/>
      <c r="I44" s="38"/>
    </row>
    <row r="45" spans="1:9" ht="23.25" customHeight="1">
      <c r="A45" s="7">
        <v>3</v>
      </c>
      <c r="B45" s="8" t="s">
        <v>66</v>
      </c>
      <c r="C45" s="48">
        <v>20196</v>
      </c>
      <c r="D45" s="48"/>
      <c r="E45" s="10">
        <v>16914.33742058269</v>
      </c>
      <c r="F45" s="12">
        <v>743.36</v>
      </c>
      <c r="I45" s="2"/>
    </row>
    <row r="46" spans="1:9" ht="21" customHeight="1">
      <c r="A46" s="6">
        <v>4</v>
      </c>
      <c r="B46" s="8" t="s">
        <v>67</v>
      </c>
      <c r="C46" s="60">
        <v>150337.66</v>
      </c>
      <c r="D46" s="60"/>
      <c r="E46" s="10">
        <v>150337.66</v>
      </c>
      <c r="F46" s="22">
        <v>9632.09</v>
      </c>
      <c r="I46" s="2"/>
    </row>
  </sheetData>
  <sheetProtection/>
  <mergeCells count="10">
    <mergeCell ref="C44:D44"/>
    <mergeCell ref="C45:D45"/>
    <mergeCell ref="C46:D46"/>
    <mergeCell ref="A7:F7"/>
    <mergeCell ref="A13:D13"/>
    <mergeCell ref="H16:H17"/>
    <mergeCell ref="C10:C12"/>
    <mergeCell ref="A10:A12"/>
    <mergeCell ref="E10:E12"/>
    <mergeCell ref="F10:F12"/>
  </mergeCells>
  <printOptions/>
  <pageMargins left="0.7086614173228346" right="0.7086614173228346" top="0.7480314960629921" bottom="0.7480314960629921" header="0.31496062992125984" footer="0.31496062992125984"/>
  <pageSetup fitToHeight="1" fitToWidth="1"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"/>
  <sheetViews>
    <sheetView zoomScale="80" zoomScaleNormal="80" zoomScalePageLayoutView="0" workbookViewId="0" topLeftCell="A1">
      <selection activeCell="E34" sqref="E34"/>
    </sheetView>
  </sheetViews>
  <sheetFormatPr defaultColWidth="9.00390625" defaultRowHeight="12.75"/>
  <cols>
    <col min="1" max="1" width="6.625" style="0" customWidth="1"/>
    <col min="2" max="2" width="34.25390625" style="0" customWidth="1"/>
    <col min="3" max="3" width="12.375" style="0" customWidth="1"/>
    <col min="4" max="4" width="16.875" style="0" customWidth="1"/>
    <col min="5" max="5" width="19.875" style="0" customWidth="1"/>
    <col min="6" max="6" width="24.625" style="0" customWidth="1"/>
    <col min="7" max="7" width="25.375" style="0" customWidth="1"/>
    <col min="8" max="8" width="24.00390625" style="0" hidden="1" customWidth="1"/>
    <col min="9" max="9" width="31.125" style="0" hidden="1" customWidth="1"/>
    <col min="10" max="10" width="16.00390625" style="0" customWidth="1"/>
  </cols>
  <sheetData>
    <row r="1" spans="3:6" ht="17.25" customHeight="1">
      <c r="C1" s="5"/>
      <c r="D1" s="5"/>
      <c r="E1" s="5"/>
      <c r="F1" s="20" t="s">
        <v>2</v>
      </c>
    </row>
    <row r="2" spans="2:6" ht="15.75" customHeight="1">
      <c r="B2" s="3"/>
      <c r="C2" s="4"/>
      <c r="D2" s="4"/>
      <c r="E2" s="4"/>
      <c r="F2" s="20" t="s">
        <v>17</v>
      </c>
    </row>
    <row r="3" spans="2:6" ht="15">
      <c r="B3" s="3"/>
      <c r="C3" s="4"/>
      <c r="D3" s="4"/>
      <c r="E3" s="4"/>
      <c r="F3" s="20"/>
    </row>
    <row r="4" spans="2:6" ht="19.5" customHeight="1">
      <c r="B4" s="3"/>
      <c r="C4" s="4"/>
      <c r="D4" s="4"/>
      <c r="E4" s="4"/>
      <c r="F4" s="20" t="s">
        <v>18</v>
      </c>
    </row>
    <row r="5" spans="2:6" ht="22.5" customHeight="1">
      <c r="B5" s="3"/>
      <c r="C5" s="4"/>
      <c r="D5" s="4"/>
      <c r="E5" s="4"/>
      <c r="F5" s="20" t="s">
        <v>16</v>
      </c>
    </row>
    <row r="6" spans="2:5" ht="12.75">
      <c r="B6" s="3"/>
      <c r="C6" s="4"/>
      <c r="D6" s="4"/>
      <c r="E6" s="4"/>
    </row>
    <row r="7" spans="1:9" ht="42" customHeight="1">
      <c r="A7" s="43" t="s">
        <v>71</v>
      </c>
      <c r="B7" s="43"/>
      <c r="C7" s="43"/>
      <c r="D7" s="43"/>
      <c r="E7" s="43"/>
      <c r="F7" s="43"/>
      <c r="G7" s="19"/>
      <c r="H7" s="19"/>
      <c r="I7" s="19"/>
    </row>
    <row r="8" spans="1:9" ht="15" customHeight="1">
      <c r="A8" s="21"/>
      <c r="B8" s="21"/>
      <c r="C8" s="21"/>
      <c r="D8" s="21"/>
      <c r="E8" s="21"/>
      <c r="F8" s="21"/>
      <c r="G8" s="21"/>
      <c r="H8" s="21"/>
      <c r="I8" s="21"/>
    </row>
    <row r="9" spans="1:9" ht="69" customHeight="1">
      <c r="A9" s="6" t="s">
        <v>3</v>
      </c>
      <c r="B9" s="6" t="s">
        <v>0</v>
      </c>
      <c r="C9" s="6" t="s">
        <v>57</v>
      </c>
      <c r="D9" s="6" t="s">
        <v>58</v>
      </c>
      <c r="E9" s="6" t="s">
        <v>59</v>
      </c>
      <c r="F9" s="6" t="s">
        <v>6</v>
      </c>
      <c r="G9" s="17"/>
      <c r="I9" s="2"/>
    </row>
    <row r="10" spans="1:8" ht="44.25" customHeight="1">
      <c r="A10" s="44">
        <v>1</v>
      </c>
      <c r="B10" s="8" t="s">
        <v>60</v>
      </c>
      <c r="C10" s="48">
        <v>5005.3</v>
      </c>
      <c r="D10" s="49">
        <f>(956756.67+471846.28+120398.31+14905.37+273889.2)</f>
        <v>1837795.8300000003</v>
      </c>
      <c r="E10" s="52">
        <f>D10</f>
        <v>1837795.8300000003</v>
      </c>
      <c r="F10" s="51" t="s">
        <v>51</v>
      </c>
      <c r="G10" s="15"/>
      <c r="H10" s="2"/>
    </row>
    <row r="11" spans="1:8" ht="18" customHeight="1">
      <c r="A11" s="44"/>
      <c r="B11" s="8" t="s">
        <v>61</v>
      </c>
      <c r="C11" s="48"/>
      <c r="D11" s="49">
        <f>D10-D12</f>
        <v>1416749.9940000004</v>
      </c>
      <c r="E11" s="52"/>
      <c r="F11" s="51"/>
      <c r="G11" s="15"/>
      <c r="H11" s="2"/>
    </row>
    <row r="12" spans="1:8" ht="19.5" customHeight="1">
      <c r="A12" s="44"/>
      <c r="B12" s="8" t="s">
        <v>62</v>
      </c>
      <c r="C12" s="48"/>
      <c r="D12" s="49">
        <f>C10*7.01*12</f>
        <v>421045.836</v>
      </c>
      <c r="E12" s="52"/>
      <c r="F12" s="51"/>
      <c r="G12" s="15"/>
      <c r="H12" s="2"/>
    </row>
    <row r="13" spans="1:9" ht="16.5" customHeight="1">
      <c r="A13" s="53"/>
      <c r="B13" s="53"/>
      <c r="C13" s="53"/>
      <c r="D13" s="53"/>
      <c r="E13" s="18"/>
      <c r="F13" s="18"/>
      <c r="G13" s="18"/>
      <c r="H13" s="18"/>
      <c r="I13" s="18"/>
    </row>
    <row r="14" spans="1:9" ht="42.75" customHeight="1">
      <c r="A14" s="6" t="s">
        <v>3</v>
      </c>
      <c r="B14" s="6" t="s">
        <v>0</v>
      </c>
      <c r="C14" s="6" t="s">
        <v>64</v>
      </c>
      <c r="D14" s="6" t="s">
        <v>65</v>
      </c>
      <c r="E14" s="23"/>
      <c r="F14" s="23"/>
      <c r="G14" s="18"/>
      <c r="H14" s="18"/>
      <c r="I14" s="18"/>
    </row>
    <row r="15" spans="1:9" ht="35.25" customHeight="1">
      <c r="A15" s="7" t="s">
        <v>7</v>
      </c>
      <c r="B15" s="24" t="s">
        <v>19</v>
      </c>
      <c r="C15" s="25">
        <f>5.37+3.67</f>
        <v>9.04</v>
      </c>
      <c r="D15" s="54">
        <v>662556.1131954873</v>
      </c>
      <c r="E15" s="26"/>
      <c r="F15" s="2"/>
      <c r="G15" s="27"/>
      <c r="H15" s="27"/>
      <c r="I15" s="28"/>
    </row>
    <row r="16" spans="1:9" ht="18.75" customHeight="1">
      <c r="A16" s="7"/>
      <c r="B16" s="8" t="s">
        <v>20</v>
      </c>
      <c r="C16" s="11"/>
      <c r="D16" s="55">
        <v>318992.7386089781</v>
      </c>
      <c r="E16" s="2"/>
      <c r="F16" s="2"/>
      <c r="H16" s="46"/>
      <c r="I16" s="28"/>
    </row>
    <row r="17" spans="1:9" ht="21" customHeight="1">
      <c r="A17" s="7"/>
      <c r="B17" s="8" t="s">
        <v>21</v>
      </c>
      <c r="C17" s="11"/>
      <c r="D17" s="55">
        <v>57342.50395924272</v>
      </c>
      <c r="H17" s="46"/>
      <c r="I17" s="28"/>
    </row>
    <row r="18" spans="1:9" ht="16.5" customHeight="1">
      <c r="A18" s="7"/>
      <c r="B18" s="8" t="s">
        <v>22</v>
      </c>
      <c r="C18" s="11"/>
      <c r="D18" s="55">
        <v>78111.9237518582</v>
      </c>
      <c r="G18" s="27"/>
      <c r="H18" s="27"/>
      <c r="I18" s="28"/>
    </row>
    <row r="19" spans="1:9" ht="30" customHeight="1">
      <c r="A19" s="7"/>
      <c r="B19" s="8" t="s">
        <v>23</v>
      </c>
      <c r="C19" s="11"/>
      <c r="D19" s="55">
        <v>18427.11813365779</v>
      </c>
      <c r="G19" s="27"/>
      <c r="H19" s="2"/>
      <c r="I19" s="2"/>
    </row>
    <row r="20" spans="1:9" ht="30" customHeight="1">
      <c r="A20" s="7"/>
      <c r="B20" s="8" t="s">
        <v>24</v>
      </c>
      <c r="C20" s="11"/>
      <c r="D20" s="55">
        <v>3427.967948098246</v>
      </c>
      <c r="G20" s="27"/>
      <c r="H20" s="2"/>
      <c r="I20" s="2">
        <v>222561.23</v>
      </c>
    </row>
    <row r="21" spans="1:9" ht="27.75" customHeight="1" hidden="1">
      <c r="A21" s="7"/>
      <c r="B21" s="8" t="s">
        <v>25</v>
      </c>
      <c r="C21" s="11"/>
      <c r="D21" s="55"/>
      <c r="G21" s="27"/>
      <c r="H21" s="2"/>
      <c r="I21" s="2"/>
    </row>
    <row r="22" spans="1:9" ht="20.25" customHeight="1">
      <c r="A22" s="7"/>
      <c r="B22" s="8" t="s">
        <v>26</v>
      </c>
      <c r="C22" s="11"/>
      <c r="D22" s="55">
        <v>186253.8607936523</v>
      </c>
      <c r="G22" s="27"/>
      <c r="H22" s="29" t="s">
        <v>27</v>
      </c>
      <c r="I22" s="2">
        <f>I20+I27</f>
        <v>550602.02</v>
      </c>
    </row>
    <row r="23" spans="1:9" ht="17.25" customHeight="1">
      <c r="A23" s="7"/>
      <c r="B23" s="24" t="s">
        <v>28</v>
      </c>
      <c r="C23" s="30">
        <v>0.1</v>
      </c>
      <c r="D23" s="56">
        <v>4185.138469885336</v>
      </c>
      <c r="G23" s="27"/>
      <c r="H23" s="2"/>
      <c r="I23" s="2"/>
    </row>
    <row r="24" spans="1:9" ht="30" customHeight="1">
      <c r="A24" s="7"/>
      <c r="B24" s="24" t="s">
        <v>29</v>
      </c>
      <c r="C24" s="30">
        <f>4.39+1.64+0.98</f>
        <v>7.01</v>
      </c>
      <c r="D24" s="56">
        <v>442663.4455656737</v>
      </c>
      <c r="G24" s="27"/>
      <c r="H24" s="2"/>
      <c r="I24" s="2"/>
    </row>
    <row r="25" spans="1:9" ht="17.25" customHeight="1">
      <c r="A25" s="7"/>
      <c r="B25" s="8" t="s">
        <v>30</v>
      </c>
      <c r="C25" s="11"/>
      <c r="D25" s="55">
        <v>277229.15151988866</v>
      </c>
      <c r="H25" s="2"/>
      <c r="I25" s="2"/>
    </row>
    <row r="26" spans="1:9" ht="17.25" customHeight="1">
      <c r="A26" s="7"/>
      <c r="B26" s="8" t="s">
        <v>21</v>
      </c>
      <c r="C26" s="11"/>
      <c r="D26" s="55">
        <v>69307.28906479316</v>
      </c>
      <c r="H26" s="26"/>
      <c r="I26" s="2"/>
    </row>
    <row r="27" spans="1:9" ht="17.25" customHeight="1">
      <c r="A27" s="7"/>
      <c r="B27" s="8" t="s">
        <v>22</v>
      </c>
      <c r="C27" s="11"/>
      <c r="D27" s="55">
        <v>38504.04855891321</v>
      </c>
      <c r="H27" s="2"/>
      <c r="I27" s="2">
        <f>200000+128040.79</f>
        <v>328040.79</v>
      </c>
    </row>
    <row r="28" spans="1:9" ht="17.25" customHeight="1">
      <c r="A28" s="7"/>
      <c r="B28" s="8" t="s">
        <v>31</v>
      </c>
      <c r="C28" s="11"/>
      <c r="D28" s="55">
        <v>7416.97944381847</v>
      </c>
      <c r="G28" s="27"/>
      <c r="H28" s="2"/>
      <c r="I28" s="2"/>
    </row>
    <row r="29" spans="1:9" ht="17.25" customHeight="1">
      <c r="A29" s="7"/>
      <c r="B29" s="8" t="s">
        <v>32</v>
      </c>
      <c r="C29" s="11"/>
      <c r="D29" s="55">
        <v>20396.09750553909</v>
      </c>
      <c r="E29" s="2"/>
      <c r="F29" s="2"/>
      <c r="G29" s="27"/>
      <c r="H29" s="2"/>
      <c r="I29" s="2"/>
    </row>
    <row r="30" spans="1:9" ht="17.25" customHeight="1">
      <c r="A30" s="7"/>
      <c r="B30" s="8" t="s">
        <v>33</v>
      </c>
      <c r="C30" s="11"/>
      <c r="D30" s="55">
        <v>23300.260829964118</v>
      </c>
      <c r="E30" s="2"/>
      <c r="F30" s="2"/>
      <c r="G30" s="27"/>
      <c r="H30" s="2"/>
      <c r="I30" s="2"/>
    </row>
    <row r="31" spans="1:9" ht="17.25" customHeight="1">
      <c r="A31" s="7"/>
      <c r="B31" s="8" t="s">
        <v>46</v>
      </c>
      <c r="C31" s="11"/>
      <c r="D31" s="55">
        <v>5289.396378760191</v>
      </c>
      <c r="E31" s="2"/>
      <c r="F31" s="2"/>
      <c r="G31" s="27"/>
      <c r="H31" s="2"/>
      <c r="I31" s="2"/>
    </row>
    <row r="32" spans="1:9" ht="17.25" customHeight="1">
      <c r="A32" s="7"/>
      <c r="B32" s="8" t="s">
        <v>34</v>
      </c>
      <c r="C32" s="11"/>
      <c r="D32" s="55">
        <v>1220.2222639968568</v>
      </c>
      <c r="E32" s="2"/>
      <c r="F32" s="2"/>
      <c r="G32" s="27"/>
      <c r="H32" s="27"/>
      <c r="I32" s="28"/>
    </row>
    <row r="33" spans="1:9" ht="17.25" customHeight="1">
      <c r="A33" s="7" t="s">
        <v>8</v>
      </c>
      <c r="B33" s="24" t="s">
        <v>5</v>
      </c>
      <c r="C33" s="25">
        <v>5.96</v>
      </c>
      <c r="D33" s="56">
        <v>269559.87392323866</v>
      </c>
      <c r="E33" s="2"/>
      <c r="F33" s="2"/>
      <c r="G33" s="27"/>
      <c r="H33" s="27"/>
      <c r="I33" s="2"/>
    </row>
    <row r="34" spans="1:10" ht="45.75" customHeight="1">
      <c r="A34" s="7" t="s">
        <v>9</v>
      </c>
      <c r="B34" s="24" t="s">
        <v>35</v>
      </c>
      <c r="C34" s="25">
        <v>1.36</v>
      </c>
      <c r="D34" s="56">
        <v>125553.43017093067</v>
      </c>
      <c r="E34" s="2"/>
      <c r="F34" s="2"/>
      <c r="G34" s="27"/>
      <c r="H34" s="27"/>
      <c r="I34" s="2"/>
      <c r="J34" s="13"/>
    </row>
    <row r="35" spans="1:9" ht="33.75" customHeight="1">
      <c r="A35" s="7" t="s">
        <v>10</v>
      </c>
      <c r="B35" s="24" t="s">
        <v>36</v>
      </c>
      <c r="C35" s="25">
        <v>2.84</v>
      </c>
      <c r="D35" s="56">
        <v>170580.61618018142</v>
      </c>
      <c r="E35" s="26"/>
      <c r="F35" s="15"/>
      <c r="G35" s="27"/>
      <c r="H35" s="27"/>
      <c r="I35" s="2"/>
    </row>
    <row r="36" spans="1:9" ht="18" customHeight="1">
      <c r="A36" s="7"/>
      <c r="B36" s="8" t="s">
        <v>37</v>
      </c>
      <c r="C36" s="11"/>
      <c r="D36" s="55">
        <v>89062.41144376165</v>
      </c>
      <c r="E36" s="2"/>
      <c r="F36" s="15"/>
      <c r="H36" s="31"/>
      <c r="I36" s="2"/>
    </row>
    <row r="37" spans="1:9" ht="18" customHeight="1">
      <c r="A37" s="7"/>
      <c r="B37" s="8" t="s">
        <v>38</v>
      </c>
      <c r="C37" s="11"/>
      <c r="D37" s="55">
        <v>22265.59456719344</v>
      </c>
      <c r="E37" s="2"/>
      <c r="F37" s="2"/>
      <c r="H37" s="32"/>
      <c r="I37" s="2"/>
    </row>
    <row r="38" spans="1:9" ht="17.25" customHeight="1">
      <c r="A38" s="7"/>
      <c r="B38" s="8" t="s">
        <v>39</v>
      </c>
      <c r="C38" s="11"/>
      <c r="D38" s="55">
        <v>53018.08918975411</v>
      </c>
      <c r="E38" s="2"/>
      <c r="F38" s="2"/>
      <c r="H38" s="27"/>
      <c r="I38" s="2"/>
    </row>
    <row r="39" spans="1:9" ht="15.75" customHeight="1">
      <c r="A39" s="7"/>
      <c r="B39" s="8" t="s">
        <v>40</v>
      </c>
      <c r="C39" s="11"/>
      <c r="D39" s="55">
        <v>6234.520979472225</v>
      </c>
      <c r="E39" s="2"/>
      <c r="F39" s="2"/>
      <c r="H39" s="27"/>
      <c r="I39" s="2"/>
    </row>
    <row r="40" spans="1:9" ht="17.25" customHeight="1">
      <c r="A40" s="7" t="s">
        <v>15</v>
      </c>
      <c r="B40" s="24" t="s">
        <v>4</v>
      </c>
      <c r="C40" s="25">
        <v>4.66</v>
      </c>
      <c r="D40" s="56">
        <v>193726.65004573305</v>
      </c>
      <c r="E40" s="2"/>
      <c r="F40" s="2"/>
      <c r="G40" s="27"/>
      <c r="H40" s="31"/>
      <c r="I40" s="2"/>
    </row>
    <row r="41" spans="1:9" ht="19.5" customHeight="1">
      <c r="A41" s="7" t="s">
        <v>11</v>
      </c>
      <c r="B41" s="30" t="s">
        <v>1</v>
      </c>
      <c r="C41" s="11"/>
      <c r="D41" s="57">
        <v>1868825.2675511301</v>
      </c>
      <c r="E41" s="2"/>
      <c r="F41" s="2"/>
      <c r="G41" s="27"/>
      <c r="H41" s="27"/>
      <c r="I41" s="2"/>
    </row>
    <row r="42" spans="1:9" ht="23.25" customHeight="1">
      <c r="A42" s="7"/>
      <c r="B42" s="33" t="s">
        <v>41</v>
      </c>
      <c r="C42" s="34"/>
      <c r="D42" s="58">
        <v>-31029.437551129842</v>
      </c>
      <c r="E42" s="2"/>
      <c r="F42" s="35"/>
      <c r="G42" s="35"/>
      <c r="H42" s="27"/>
      <c r="I42" s="2"/>
    </row>
    <row r="43" spans="1:9" ht="16.5" customHeight="1">
      <c r="A43" s="18"/>
      <c r="B43" s="18"/>
      <c r="C43" s="18"/>
      <c r="D43" s="18"/>
      <c r="E43" s="18"/>
      <c r="F43" s="18"/>
      <c r="G43" s="18"/>
      <c r="H43" s="18"/>
      <c r="I43" s="2"/>
    </row>
    <row r="44" spans="1:9" ht="58.5" customHeight="1">
      <c r="A44" s="6" t="s">
        <v>3</v>
      </c>
      <c r="B44" s="6" t="s">
        <v>0</v>
      </c>
      <c r="C44" s="59" t="s">
        <v>68</v>
      </c>
      <c r="D44" s="59"/>
      <c r="E44" s="6" t="s">
        <v>69</v>
      </c>
      <c r="F44" s="6" t="s">
        <v>70</v>
      </c>
      <c r="G44" s="17"/>
      <c r="H44" s="2"/>
      <c r="I44" s="38"/>
    </row>
    <row r="45" spans="1:9" ht="23.25" customHeight="1">
      <c r="A45" s="7">
        <v>3</v>
      </c>
      <c r="B45" s="8" t="s">
        <v>66</v>
      </c>
      <c r="C45" s="66">
        <v>34560</v>
      </c>
      <c r="D45" s="66"/>
      <c r="E45" s="61">
        <v>32889.68303144499</v>
      </c>
      <c r="F45" s="62">
        <v>0</v>
      </c>
      <c r="I45" s="2"/>
    </row>
    <row r="46" spans="1:9" ht="23.25" customHeight="1">
      <c r="A46" s="6">
        <v>4</v>
      </c>
      <c r="B46" s="8" t="s">
        <v>67</v>
      </c>
      <c r="C46" s="67">
        <v>282667.68</v>
      </c>
      <c r="D46" s="67"/>
      <c r="E46" s="61">
        <v>282667.68</v>
      </c>
      <c r="F46" s="65">
        <v>40715.41</v>
      </c>
      <c r="I46" s="2"/>
    </row>
    <row r="47" ht="12.75">
      <c r="A47" s="2"/>
    </row>
  </sheetData>
  <sheetProtection/>
  <mergeCells count="10">
    <mergeCell ref="C44:D44"/>
    <mergeCell ref="C45:D45"/>
    <mergeCell ref="C46:D46"/>
    <mergeCell ref="A7:F7"/>
    <mergeCell ref="A13:D13"/>
    <mergeCell ref="H16:H17"/>
    <mergeCell ref="A10:A12"/>
    <mergeCell ref="C10:C12"/>
    <mergeCell ref="E10:E12"/>
    <mergeCell ref="F10:F12"/>
  </mergeCells>
  <printOptions/>
  <pageMargins left="0.7086614173228346" right="0.7086614173228346" top="0.7480314960629921" bottom="0.7480314960629921" header="0.31496062992125984" footer="0.31496062992125984"/>
  <pageSetup fitToHeight="1" fitToWidth="1"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6"/>
  <sheetViews>
    <sheetView zoomScale="80" zoomScaleNormal="80" zoomScalePageLayoutView="0" workbookViewId="0" topLeftCell="A28">
      <selection activeCell="G33" sqref="G33"/>
    </sheetView>
  </sheetViews>
  <sheetFormatPr defaultColWidth="9.00390625" defaultRowHeight="12.75"/>
  <cols>
    <col min="1" max="1" width="6.625" style="0" customWidth="1"/>
    <col min="2" max="2" width="34.25390625" style="0" customWidth="1"/>
    <col min="3" max="3" width="12.375" style="0" customWidth="1"/>
    <col min="4" max="4" width="16.875" style="0" customWidth="1"/>
    <col min="5" max="5" width="19.875" style="0" customWidth="1"/>
    <col min="6" max="6" width="24.625" style="0" customWidth="1"/>
    <col min="7" max="7" width="25.375" style="0" customWidth="1"/>
    <col min="8" max="8" width="24.00390625" style="0" hidden="1" customWidth="1"/>
    <col min="9" max="9" width="31.125" style="0" hidden="1" customWidth="1"/>
    <col min="10" max="10" width="16.00390625" style="0" customWidth="1"/>
  </cols>
  <sheetData>
    <row r="1" spans="3:6" ht="17.25" customHeight="1">
      <c r="C1" s="5"/>
      <c r="D1" s="5"/>
      <c r="E1" s="5"/>
      <c r="F1" s="20" t="s">
        <v>2</v>
      </c>
    </row>
    <row r="2" spans="2:6" ht="15.75" customHeight="1">
      <c r="B2" s="3"/>
      <c r="C2" s="4"/>
      <c r="D2" s="4"/>
      <c r="E2" s="4"/>
      <c r="F2" s="20" t="s">
        <v>17</v>
      </c>
    </row>
    <row r="3" spans="2:6" ht="15">
      <c r="B3" s="3"/>
      <c r="C3" s="4"/>
      <c r="D3" s="4"/>
      <c r="E3" s="4"/>
      <c r="F3" s="20"/>
    </row>
    <row r="4" spans="2:6" ht="19.5" customHeight="1">
      <c r="B4" s="3"/>
      <c r="C4" s="4"/>
      <c r="D4" s="4"/>
      <c r="E4" s="4"/>
      <c r="F4" s="20" t="s">
        <v>18</v>
      </c>
    </row>
    <row r="5" spans="2:6" ht="22.5" customHeight="1">
      <c r="B5" s="3"/>
      <c r="C5" s="4"/>
      <c r="D5" s="4"/>
      <c r="E5" s="4"/>
      <c r="F5" s="20" t="s">
        <v>16</v>
      </c>
    </row>
    <row r="6" spans="2:6" ht="12.75">
      <c r="B6" s="3"/>
      <c r="C6" s="4"/>
      <c r="D6" s="4"/>
      <c r="E6" s="4"/>
      <c r="F6" s="4"/>
    </row>
    <row r="7" spans="1:9" ht="42" customHeight="1">
      <c r="A7" s="43" t="s">
        <v>72</v>
      </c>
      <c r="B7" s="43"/>
      <c r="C7" s="43"/>
      <c r="D7" s="43"/>
      <c r="E7" s="43"/>
      <c r="F7" s="43"/>
      <c r="G7" s="19"/>
      <c r="H7" s="19"/>
      <c r="I7" s="19"/>
    </row>
    <row r="8" spans="1:9" ht="15" customHeight="1">
      <c r="A8" s="21"/>
      <c r="B8" s="21"/>
      <c r="C8" s="21"/>
      <c r="D8" s="21"/>
      <c r="E8" s="21"/>
      <c r="F8" s="21"/>
      <c r="G8" s="21"/>
      <c r="H8" s="21"/>
      <c r="I8" s="21"/>
    </row>
    <row r="9" spans="1:9" ht="69" customHeight="1">
      <c r="A9" s="6" t="s">
        <v>3</v>
      </c>
      <c r="B9" s="6" t="s">
        <v>0</v>
      </c>
      <c r="C9" s="6" t="s">
        <v>57</v>
      </c>
      <c r="D9" s="6" t="s">
        <v>58</v>
      </c>
      <c r="E9" s="6" t="s">
        <v>59</v>
      </c>
      <c r="F9" s="6" t="s">
        <v>6</v>
      </c>
      <c r="G9" s="17"/>
      <c r="I9" s="2"/>
    </row>
    <row r="10" spans="1:8" ht="43.5" customHeight="1">
      <c r="A10" s="44">
        <v>1</v>
      </c>
      <c r="B10" s="8" t="s">
        <v>60</v>
      </c>
      <c r="C10" s="48">
        <v>11726.8</v>
      </c>
      <c r="D10" s="49">
        <f>(1367700.19+2163027.98+93865.39+3228.18+641703.05)</f>
        <v>4269524.79</v>
      </c>
      <c r="E10" s="52">
        <f>D10</f>
        <v>4269524.79</v>
      </c>
      <c r="F10" s="51" t="s">
        <v>73</v>
      </c>
      <c r="G10" s="15"/>
      <c r="H10" s="2"/>
    </row>
    <row r="11" spans="1:8" ht="18.75" customHeight="1">
      <c r="A11" s="44"/>
      <c r="B11" s="8" t="s">
        <v>61</v>
      </c>
      <c r="C11" s="48"/>
      <c r="D11" s="49">
        <f>D10-D12</f>
        <v>3283066.3740000003</v>
      </c>
      <c r="E11" s="52"/>
      <c r="F11" s="51"/>
      <c r="G11" s="15"/>
      <c r="H11" s="2"/>
    </row>
    <row r="12" spans="1:8" ht="20.25" customHeight="1">
      <c r="A12" s="44"/>
      <c r="B12" s="8" t="s">
        <v>62</v>
      </c>
      <c r="C12" s="48"/>
      <c r="D12" s="49">
        <f>C10*7.01*12</f>
        <v>986458.4159999999</v>
      </c>
      <c r="E12" s="52"/>
      <c r="F12" s="51"/>
      <c r="G12" s="15"/>
      <c r="H12" s="2"/>
    </row>
    <row r="13" spans="1:9" ht="16.5" customHeight="1">
      <c r="A13" s="18"/>
      <c r="B13" s="18"/>
      <c r="C13" s="18"/>
      <c r="D13" s="18"/>
      <c r="E13" s="18"/>
      <c r="F13" s="18"/>
      <c r="G13" s="18"/>
      <c r="H13" s="18"/>
      <c r="I13" s="18"/>
    </row>
    <row r="14" spans="1:9" ht="42.75" customHeight="1">
      <c r="A14" s="6" t="s">
        <v>3</v>
      </c>
      <c r="B14" s="6" t="s">
        <v>0</v>
      </c>
      <c r="C14" s="6" t="s">
        <v>64</v>
      </c>
      <c r="D14" s="6" t="s">
        <v>65</v>
      </c>
      <c r="E14" s="23"/>
      <c r="F14" s="23"/>
      <c r="G14" s="18"/>
      <c r="H14" s="18"/>
      <c r="I14" s="18"/>
    </row>
    <row r="15" spans="1:9" ht="35.25" customHeight="1">
      <c r="A15" s="7" t="s">
        <v>7</v>
      </c>
      <c r="B15" s="24" t="s">
        <v>19</v>
      </c>
      <c r="C15" s="25">
        <f>5.37+3.67</f>
        <v>9.04</v>
      </c>
      <c r="D15" s="54">
        <v>1489431.0087748668</v>
      </c>
      <c r="E15" s="26"/>
      <c r="F15" s="2"/>
      <c r="G15" s="27"/>
      <c r="H15" s="27"/>
      <c r="I15" s="28"/>
    </row>
    <row r="16" spans="1:9" ht="18.75" customHeight="1">
      <c r="A16" s="7"/>
      <c r="B16" s="8" t="s">
        <v>20</v>
      </c>
      <c r="C16" s="11"/>
      <c r="D16" s="55">
        <v>697075.6692145853</v>
      </c>
      <c r="E16" s="2"/>
      <c r="F16" s="2"/>
      <c r="H16" s="46"/>
      <c r="I16" s="28"/>
    </row>
    <row r="17" spans="1:9" ht="21" customHeight="1">
      <c r="A17" s="7"/>
      <c r="B17" s="8" t="s">
        <v>21</v>
      </c>
      <c r="C17" s="11"/>
      <c r="D17" s="55">
        <v>121775.17340204332</v>
      </c>
      <c r="H17" s="46"/>
      <c r="I17" s="28"/>
    </row>
    <row r="18" spans="1:9" ht="16.5" customHeight="1">
      <c r="A18" s="7"/>
      <c r="B18" s="8" t="s">
        <v>22</v>
      </c>
      <c r="C18" s="11"/>
      <c r="D18" s="55">
        <v>183006.5945004876</v>
      </c>
      <c r="G18" s="27"/>
      <c r="H18" s="27"/>
      <c r="I18" s="28"/>
    </row>
    <row r="19" spans="1:9" ht="30" customHeight="1">
      <c r="A19" s="7"/>
      <c r="B19" s="8" t="s">
        <v>23</v>
      </c>
      <c r="C19" s="11"/>
      <c r="D19" s="55">
        <v>43172.46297520192</v>
      </c>
      <c r="G19" s="27"/>
      <c r="H19" s="2"/>
      <c r="I19" s="2"/>
    </row>
    <row r="20" spans="1:9" ht="30" customHeight="1">
      <c r="A20" s="7"/>
      <c r="B20" s="8" t="s">
        <v>24</v>
      </c>
      <c r="C20" s="11"/>
      <c r="D20" s="55">
        <v>8031.3057226856545</v>
      </c>
      <c r="G20" s="27"/>
      <c r="H20" s="2"/>
      <c r="I20" s="2">
        <v>222561.23</v>
      </c>
    </row>
    <row r="21" spans="1:9" ht="27.75" customHeight="1" hidden="1">
      <c r="A21" s="7"/>
      <c r="B21" s="8" t="s">
        <v>25</v>
      </c>
      <c r="C21" s="11"/>
      <c r="D21" s="55"/>
      <c r="G21" s="27"/>
      <c r="H21" s="2"/>
      <c r="I21" s="2"/>
    </row>
    <row r="22" spans="1:9" ht="20.25" customHeight="1">
      <c r="A22" s="7"/>
      <c r="B22" s="8" t="s">
        <v>26</v>
      </c>
      <c r="C22" s="11"/>
      <c r="D22" s="55">
        <v>436369.80295986286</v>
      </c>
      <c r="G22" s="27"/>
      <c r="H22" s="29" t="s">
        <v>27</v>
      </c>
      <c r="I22" s="2">
        <f>I20+I27</f>
        <v>550602.02</v>
      </c>
    </row>
    <row r="23" spans="1:9" ht="17.25" customHeight="1">
      <c r="A23" s="7"/>
      <c r="B23" s="24" t="s">
        <v>28</v>
      </c>
      <c r="C23" s="30">
        <v>0.1</v>
      </c>
      <c r="D23" s="56">
        <v>9805.262783180102</v>
      </c>
      <c r="G23" s="27"/>
      <c r="H23" s="2"/>
      <c r="I23" s="2"/>
    </row>
    <row r="24" spans="1:9" ht="30" customHeight="1">
      <c r="A24" s="7"/>
      <c r="B24" s="24" t="s">
        <v>29</v>
      </c>
      <c r="C24" s="30">
        <f>4.39+1.64+0.98</f>
        <v>7.01</v>
      </c>
      <c r="D24" s="56">
        <v>1037105.8065369793</v>
      </c>
      <c r="G24" s="27"/>
      <c r="H24" s="2"/>
      <c r="I24" s="2"/>
    </row>
    <row r="25" spans="1:9" ht="17.25" customHeight="1">
      <c r="A25" s="7"/>
      <c r="B25" s="8" t="s">
        <v>30</v>
      </c>
      <c r="C25" s="11"/>
      <c r="D25" s="55">
        <v>649513.6783096778</v>
      </c>
      <c r="H25" s="2"/>
      <c r="I25" s="2"/>
    </row>
    <row r="26" spans="1:9" ht="17.25" customHeight="1">
      <c r="A26" s="7"/>
      <c r="B26" s="8" t="s">
        <v>21</v>
      </c>
      <c r="C26" s="11"/>
      <c r="D26" s="55">
        <v>162378.42235330876</v>
      </c>
      <c r="H26" s="26"/>
      <c r="I26" s="2"/>
    </row>
    <row r="27" spans="1:9" ht="17.25" customHeight="1">
      <c r="A27" s="7"/>
      <c r="B27" s="8" t="s">
        <v>22</v>
      </c>
      <c r="C27" s="11"/>
      <c r="D27" s="55">
        <v>90210.23248170207</v>
      </c>
      <c r="H27" s="2"/>
      <c r="I27" s="2">
        <f>200000+128040.79</f>
        <v>328040.79</v>
      </c>
    </row>
    <row r="28" spans="1:9" ht="17.25" customHeight="1">
      <c r="A28" s="7"/>
      <c r="B28" s="8" t="s">
        <v>31</v>
      </c>
      <c r="C28" s="11"/>
      <c r="D28" s="55">
        <v>17377.067217103955</v>
      </c>
      <c r="G28" s="27"/>
      <c r="H28" s="2"/>
      <c r="I28" s="2"/>
    </row>
    <row r="29" spans="1:9" ht="17.25" customHeight="1">
      <c r="A29" s="7"/>
      <c r="B29" s="8" t="s">
        <v>32</v>
      </c>
      <c r="C29" s="11"/>
      <c r="D29" s="55">
        <v>47785.538574701975</v>
      </c>
      <c r="E29" s="2"/>
      <c r="F29" s="2"/>
      <c r="G29" s="27"/>
      <c r="H29" s="2"/>
      <c r="I29" s="2"/>
    </row>
    <row r="30" spans="1:9" ht="17.25" customHeight="1">
      <c r="A30" s="7"/>
      <c r="B30" s="8" t="s">
        <v>33</v>
      </c>
      <c r="C30" s="11"/>
      <c r="D30" s="55">
        <v>54589.63472735364</v>
      </c>
      <c r="E30" s="2"/>
      <c r="F30" s="2"/>
      <c r="G30" s="27"/>
      <c r="H30" s="2"/>
      <c r="I30" s="2"/>
    </row>
    <row r="31" spans="1:9" ht="17.25" customHeight="1">
      <c r="A31" s="7"/>
      <c r="B31" s="8" t="s">
        <v>46</v>
      </c>
      <c r="C31" s="11"/>
      <c r="D31" s="55">
        <v>12392.402743980381</v>
      </c>
      <c r="E31" s="2"/>
      <c r="F31" s="2"/>
      <c r="G31" s="27"/>
      <c r="H31" s="2"/>
      <c r="I31" s="2"/>
    </row>
    <row r="32" spans="1:9" ht="17.25" customHeight="1">
      <c r="A32" s="7"/>
      <c r="B32" s="8" t="s">
        <v>34</v>
      </c>
      <c r="C32" s="11"/>
      <c r="D32" s="55">
        <v>2858.830129150768</v>
      </c>
      <c r="E32" s="2"/>
      <c r="F32" s="2"/>
      <c r="G32" s="27"/>
      <c r="H32" s="27"/>
      <c r="I32" s="28"/>
    </row>
    <row r="33" spans="1:9" ht="17.25" customHeight="1">
      <c r="A33" s="7" t="s">
        <v>8</v>
      </c>
      <c r="B33" s="24" t="s">
        <v>5</v>
      </c>
      <c r="C33" s="25">
        <v>5.96</v>
      </c>
      <c r="D33" s="56">
        <v>631545.5076664805</v>
      </c>
      <c r="E33" s="2"/>
      <c r="F33" s="2"/>
      <c r="G33" s="27"/>
      <c r="H33" s="27"/>
      <c r="I33" s="2"/>
    </row>
    <row r="34" spans="1:10" ht="45.75" customHeight="1">
      <c r="A34" s="7" t="s">
        <v>9</v>
      </c>
      <c r="B34" s="24" t="s">
        <v>35</v>
      </c>
      <c r="C34" s="25">
        <v>1.36</v>
      </c>
      <c r="D34" s="56">
        <v>294156.1874270213</v>
      </c>
      <c r="E34" s="2"/>
      <c r="F34" s="2"/>
      <c r="G34" s="27"/>
      <c r="H34" s="27"/>
      <c r="I34" s="2"/>
      <c r="J34" s="13"/>
    </row>
    <row r="35" spans="1:9" ht="33.75" customHeight="1">
      <c r="A35" s="7" t="s">
        <v>10</v>
      </c>
      <c r="B35" s="24" t="s">
        <v>36</v>
      </c>
      <c r="C35" s="25">
        <v>2.84</v>
      </c>
      <c r="D35" s="56">
        <v>399649.3256791304</v>
      </c>
      <c r="E35" s="26"/>
      <c r="F35" s="15"/>
      <c r="G35" s="27"/>
      <c r="H35" s="27"/>
      <c r="I35" s="2"/>
    </row>
    <row r="36" spans="1:9" ht="18" customHeight="1">
      <c r="A36" s="7"/>
      <c r="B36" s="8" t="s">
        <v>37</v>
      </c>
      <c r="C36" s="11"/>
      <c r="D36" s="55">
        <v>208662.23533428647</v>
      </c>
      <c r="E36" s="2"/>
      <c r="F36" s="15"/>
      <c r="H36" s="31"/>
      <c r="I36" s="2"/>
    </row>
    <row r="37" spans="1:9" ht="18" customHeight="1">
      <c r="A37" s="7"/>
      <c r="B37" s="8" t="s">
        <v>38</v>
      </c>
      <c r="C37" s="11"/>
      <c r="D37" s="55">
        <v>52165.53940234631</v>
      </c>
      <c r="E37" s="2"/>
      <c r="F37" s="2"/>
      <c r="H37" s="32"/>
      <c r="I37" s="2"/>
    </row>
    <row r="38" spans="1:9" ht="17.25" customHeight="1">
      <c r="A38" s="7"/>
      <c r="B38" s="8" t="s">
        <v>39</v>
      </c>
      <c r="C38" s="11"/>
      <c r="D38" s="55">
        <v>124214.83793387178</v>
      </c>
      <c r="E38" s="2"/>
      <c r="F38" s="2"/>
      <c r="H38" s="27"/>
      <c r="I38" s="2"/>
    </row>
    <row r="39" spans="1:9" ht="15.75" customHeight="1">
      <c r="A39" s="7"/>
      <c r="B39" s="8" t="s">
        <v>40</v>
      </c>
      <c r="C39" s="11"/>
      <c r="D39" s="55">
        <v>14606.713008625833</v>
      </c>
      <c r="E39" s="2"/>
      <c r="F39" s="2"/>
      <c r="H39" s="27"/>
      <c r="I39" s="2"/>
    </row>
    <row r="40" spans="1:9" ht="17.25" customHeight="1">
      <c r="A40" s="7" t="s">
        <v>15</v>
      </c>
      <c r="B40" s="24" t="s">
        <v>4</v>
      </c>
      <c r="C40" s="25">
        <v>4.66</v>
      </c>
      <c r="D40" s="56">
        <v>453877.6256680523</v>
      </c>
      <c r="E40" s="2"/>
      <c r="F40" s="2"/>
      <c r="G40" s="27"/>
      <c r="H40" s="31"/>
      <c r="I40" s="2"/>
    </row>
    <row r="41" spans="1:9" ht="19.5" customHeight="1">
      <c r="A41" s="7" t="s">
        <v>11</v>
      </c>
      <c r="B41" s="30" t="s">
        <v>1</v>
      </c>
      <c r="C41" s="11"/>
      <c r="D41" s="57">
        <v>4315570.724535711</v>
      </c>
      <c r="E41" s="2"/>
      <c r="F41" s="2"/>
      <c r="G41" s="27"/>
      <c r="H41" s="27"/>
      <c r="I41" s="2"/>
    </row>
    <row r="42" spans="1:9" ht="23.25" customHeight="1">
      <c r="A42" s="7"/>
      <c r="B42" s="33" t="s">
        <v>41</v>
      </c>
      <c r="C42" s="34"/>
      <c r="D42" s="58">
        <v>-46045.93453571107</v>
      </c>
      <c r="E42" s="2"/>
      <c r="F42" s="35"/>
      <c r="G42" s="35"/>
      <c r="H42" s="27"/>
      <c r="I42" s="2"/>
    </row>
    <row r="43" spans="1:9" ht="16.5" customHeight="1">
      <c r="A43" s="36"/>
      <c r="B43" s="37"/>
      <c r="C43" s="37"/>
      <c r="D43" s="37"/>
      <c r="E43" s="37"/>
      <c r="F43" s="37"/>
      <c r="G43" s="18"/>
      <c r="H43" s="18"/>
      <c r="I43" s="2"/>
    </row>
    <row r="44" spans="1:9" ht="60.75" customHeight="1">
      <c r="A44" s="6" t="s">
        <v>3</v>
      </c>
      <c r="B44" s="6" t="s">
        <v>0</v>
      </c>
      <c r="C44" s="59" t="s">
        <v>68</v>
      </c>
      <c r="D44" s="59"/>
      <c r="E44" s="6" t="s">
        <v>69</v>
      </c>
      <c r="F44" s="6" t="s">
        <v>70</v>
      </c>
      <c r="G44" s="17"/>
      <c r="H44" s="2"/>
      <c r="I44" s="38"/>
    </row>
    <row r="45" spans="1:9" ht="23.25" customHeight="1">
      <c r="A45" s="7">
        <v>3</v>
      </c>
      <c r="B45" s="8" t="s">
        <v>66</v>
      </c>
      <c r="C45" s="66">
        <v>75744</v>
      </c>
      <c r="D45" s="66"/>
      <c r="E45" s="61">
        <v>77056.467139462</v>
      </c>
      <c r="F45" s="62">
        <v>0</v>
      </c>
      <c r="I45" s="2"/>
    </row>
    <row r="46" spans="1:9" ht="21.75" customHeight="1">
      <c r="A46" s="6">
        <v>4</v>
      </c>
      <c r="B46" s="8" t="s">
        <v>67</v>
      </c>
      <c r="C46" s="63">
        <v>671752.57</v>
      </c>
      <c r="D46" s="64"/>
      <c r="E46" s="61">
        <v>671752.57</v>
      </c>
      <c r="F46" s="65">
        <v>57956.33</v>
      </c>
      <c r="I46" s="2"/>
    </row>
  </sheetData>
  <sheetProtection/>
  <mergeCells count="9">
    <mergeCell ref="C44:D44"/>
    <mergeCell ref="C45:D45"/>
    <mergeCell ref="C46:D46"/>
    <mergeCell ref="A7:F7"/>
    <mergeCell ref="H16:H17"/>
    <mergeCell ref="A10:A12"/>
    <mergeCell ref="C10:C12"/>
    <mergeCell ref="E10:E12"/>
    <mergeCell ref="F10:F12"/>
  </mergeCells>
  <printOptions/>
  <pageMargins left="0.7086614173228346" right="0.7086614173228346" top="0.7480314960629921" bottom="0.7480314960629921" header="0.31496062992125984" footer="0.31496062992125984"/>
  <pageSetup fitToHeight="1" fitToWidth="1"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7"/>
  <sheetViews>
    <sheetView zoomScale="80" zoomScaleNormal="80" zoomScalePageLayoutView="0" workbookViewId="0" topLeftCell="A1">
      <selection activeCell="G9" sqref="G9"/>
    </sheetView>
  </sheetViews>
  <sheetFormatPr defaultColWidth="9.00390625" defaultRowHeight="12.75"/>
  <cols>
    <col min="1" max="1" width="6.625" style="0" customWidth="1"/>
    <col min="2" max="2" width="34.25390625" style="0" customWidth="1"/>
    <col min="3" max="3" width="12.375" style="0" customWidth="1"/>
    <col min="4" max="4" width="16.875" style="0" customWidth="1"/>
    <col min="5" max="5" width="19.875" style="0" customWidth="1"/>
    <col min="6" max="6" width="24.625" style="0" customWidth="1"/>
    <col min="7" max="7" width="25.375" style="0" customWidth="1"/>
    <col min="8" max="8" width="24.00390625" style="0" hidden="1" customWidth="1"/>
    <col min="9" max="9" width="31.125" style="0" hidden="1" customWidth="1"/>
    <col min="10" max="10" width="16.00390625" style="0" customWidth="1"/>
  </cols>
  <sheetData>
    <row r="1" spans="3:6" ht="17.25" customHeight="1">
      <c r="C1" s="5"/>
      <c r="D1" s="5"/>
      <c r="E1" s="5"/>
      <c r="F1" s="20" t="s">
        <v>2</v>
      </c>
    </row>
    <row r="2" spans="2:6" ht="15.75" customHeight="1">
      <c r="B2" s="3"/>
      <c r="C2" s="4"/>
      <c r="D2" s="4"/>
      <c r="E2" s="4"/>
      <c r="F2" s="20" t="s">
        <v>17</v>
      </c>
    </row>
    <row r="3" spans="2:6" ht="15">
      <c r="B3" s="3"/>
      <c r="C3" s="4"/>
      <c r="D3" s="4"/>
      <c r="E3" s="4"/>
      <c r="F3" s="20"/>
    </row>
    <row r="4" spans="2:6" ht="19.5" customHeight="1">
      <c r="B4" s="3"/>
      <c r="C4" s="4"/>
      <c r="D4" s="4"/>
      <c r="E4" s="4"/>
      <c r="F4" s="20" t="s">
        <v>18</v>
      </c>
    </row>
    <row r="5" spans="2:6" ht="22.5" customHeight="1">
      <c r="B5" s="3"/>
      <c r="C5" s="4"/>
      <c r="D5" s="4"/>
      <c r="E5" s="4"/>
      <c r="F5" s="20" t="s">
        <v>16</v>
      </c>
    </row>
    <row r="6" spans="2:6" ht="12.75">
      <c r="B6" s="3"/>
      <c r="C6" s="4"/>
      <c r="D6" s="4"/>
      <c r="E6" s="4"/>
      <c r="F6" s="4"/>
    </row>
    <row r="7" spans="1:9" ht="42" customHeight="1">
      <c r="A7" s="43" t="s">
        <v>74</v>
      </c>
      <c r="B7" s="43"/>
      <c r="C7" s="43"/>
      <c r="D7" s="43"/>
      <c r="E7" s="43"/>
      <c r="F7" s="43"/>
      <c r="G7" s="19"/>
      <c r="H7" s="19"/>
      <c r="I7" s="19"/>
    </row>
    <row r="8" spans="1:9" ht="15" customHeight="1">
      <c r="A8" s="21"/>
      <c r="B8" s="21"/>
      <c r="C8" s="21"/>
      <c r="D8" s="21"/>
      <c r="E8" s="21"/>
      <c r="F8" s="21"/>
      <c r="G8" s="21"/>
      <c r="H8" s="21"/>
      <c r="I8" s="21"/>
    </row>
    <row r="9" spans="1:9" ht="68.25" customHeight="1">
      <c r="A9" s="6" t="s">
        <v>3</v>
      </c>
      <c r="B9" s="6" t="s">
        <v>0</v>
      </c>
      <c r="C9" s="6" t="s">
        <v>57</v>
      </c>
      <c r="D9" s="6" t="s">
        <v>58</v>
      </c>
      <c r="E9" s="6" t="s">
        <v>59</v>
      </c>
      <c r="F9" s="6" t="s">
        <v>6</v>
      </c>
      <c r="G9" s="17"/>
      <c r="I9" s="2"/>
    </row>
    <row r="10" spans="1:8" ht="43.5" customHeight="1">
      <c r="A10" s="44">
        <v>1</v>
      </c>
      <c r="B10" s="8" t="s">
        <v>60</v>
      </c>
      <c r="C10" s="48">
        <v>2528.7</v>
      </c>
      <c r="D10" s="49">
        <f>471035.94+290285.82+20298.18+8472.39+138370.68</f>
        <v>928463.01</v>
      </c>
      <c r="E10" s="52">
        <v>890739</v>
      </c>
      <c r="F10" s="51" t="s">
        <v>75</v>
      </c>
      <c r="G10" s="15"/>
      <c r="H10" s="2"/>
    </row>
    <row r="11" spans="1:8" ht="18.75" customHeight="1">
      <c r="A11" s="44"/>
      <c r="B11" s="8" t="s">
        <v>61</v>
      </c>
      <c r="C11" s="48"/>
      <c r="D11" s="49">
        <f>D10-D12</f>
        <v>715748.7660000001</v>
      </c>
      <c r="E11" s="52"/>
      <c r="F11" s="51"/>
      <c r="G11" s="15"/>
      <c r="H11" s="2"/>
    </row>
    <row r="12" spans="1:8" ht="20.25" customHeight="1">
      <c r="A12" s="44"/>
      <c r="B12" s="8" t="s">
        <v>62</v>
      </c>
      <c r="C12" s="48"/>
      <c r="D12" s="49">
        <f>C10*7.01*12</f>
        <v>212714.24399999998</v>
      </c>
      <c r="E12" s="52"/>
      <c r="F12" s="51"/>
      <c r="G12" s="15"/>
      <c r="H12" s="2"/>
    </row>
    <row r="13" spans="1:9" ht="16.5" customHeight="1">
      <c r="A13" s="18"/>
      <c r="B13" s="18"/>
      <c r="C13" s="18"/>
      <c r="D13" s="18"/>
      <c r="E13" s="18"/>
      <c r="F13" s="18"/>
      <c r="G13" s="18"/>
      <c r="H13" s="18"/>
      <c r="I13" s="18"/>
    </row>
    <row r="14" spans="1:9" ht="42.75" customHeight="1">
      <c r="A14" s="6" t="s">
        <v>3</v>
      </c>
      <c r="B14" s="6" t="s">
        <v>0</v>
      </c>
      <c r="C14" s="6" t="s">
        <v>64</v>
      </c>
      <c r="D14" s="6" t="s">
        <v>65</v>
      </c>
      <c r="E14" s="23"/>
      <c r="F14" s="23"/>
      <c r="G14" s="18"/>
      <c r="H14" s="18"/>
      <c r="I14" s="18"/>
    </row>
    <row r="15" spans="1:9" ht="35.25" customHeight="1">
      <c r="A15" s="7" t="s">
        <v>7</v>
      </c>
      <c r="B15" s="24" t="s">
        <v>19</v>
      </c>
      <c r="C15" s="25">
        <f>5.37+3.67</f>
        <v>9.04</v>
      </c>
      <c r="D15" s="54">
        <v>359986.5429519566</v>
      </c>
      <c r="E15" s="26"/>
      <c r="F15" s="2"/>
      <c r="G15" s="27"/>
      <c r="H15" s="27"/>
      <c r="I15" s="28"/>
    </row>
    <row r="16" spans="1:9" ht="18.75" customHeight="1">
      <c r="A16" s="7"/>
      <c r="B16" s="8" t="s">
        <v>20</v>
      </c>
      <c r="C16" s="11"/>
      <c r="D16" s="55">
        <v>181364.740998646</v>
      </c>
      <c r="E16" s="2"/>
      <c r="F16" s="2"/>
      <c r="H16" s="46"/>
      <c r="I16" s="28"/>
    </row>
    <row r="17" spans="1:9" ht="21" customHeight="1">
      <c r="A17" s="7"/>
      <c r="B17" s="8" t="s">
        <v>21</v>
      </c>
      <c r="C17" s="11"/>
      <c r="D17" s="55">
        <v>34021.73491333927</v>
      </c>
      <c r="H17" s="46"/>
      <c r="I17" s="28"/>
    </row>
    <row r="18" spans="1:9" ht="16.5" customHeight="1">
      <c r="A18" s="7"/>
      <c r="B18" s="8" t="s">
        <v>22</v>
      </c>
      <c r="C18" s="11"/>
      <c r="D18" s="55">
        <v>39462.49407454574</v>
      </c>
      <c r="G18" s="27"/>
      <c r="H18" s="27"/>
      <c r="I18" s="28"/>
    </row>
    <row r="19" spans="1:9" ht="30" customHeight="1">
      <c r="A19" s="7"/>
      <c r="B19" s="8" t="s">
        <v>23</v>
      </c>
      <c r="C19" s="11"/>
      <c r="D19" s="55">
        <v>9309.462694459962</v>
      </c>
      <c r="G19" s="27"/>
      <c r="H19" s="2"/>
      <c r="I19" s="2"/>
    </row>
    <row r="20" spans="1:9" ht="30" customHeight="1">
      <c r="A20" s="7"/>
      <c r="B20" s="8" t="s">
        <v>24</v>
      </c>
      <c r="C20" s="11"/>
      <c r="D20" s="55">
        <v>1731.8247758088492</v>
      </c>
      <c r="G20" s="27"/>
      <c r="H20" s="2"/>
      <c r="I20" s="2">
        <v>222561.23</v>
      </c>
    </row>
    <row r="21" spans="1:9" ht="27.75" customHeight="1" hidden="1">
      <c r="A21" s="7"/>
      <c r="B21" s="8" t="s">
        <v>25</v>
      </c>
      <c r="C21" s="11"/>
      <c r="D21" s="55"/>
      <c r="G21" s="27"/>
      <c r="H21" s="2"/>
      <c r="I21" s="2"/>
    </row>
    <row r="22" spans="1:9" ht="20.25" customHeight="1">
      <c r="A22" s="7"/>
      <c r="B22" s="8" t="s">
        <v>26</v>
      </c>
      <c r="C22" s="11"/>
      <c r="D22" s="55">
        <v>94096.28549515684</v>
      </c>
      <c r="G22" s="27"/>
      <c r="H22" s="29" t="s">
        <v>27</v>
      </c>
      <c r="I22" s="2">
        <f>I20+I27</f>
        <v>550602.02</v>
      </c>
    </row>
    <row r="23" spans="1:9" ht="17.25" customHeight="1">
      <c r="A23" s="7"/>
      <c r="B23" s="24" t="s">
        <v>28</v>
      </c>
      <c r="C23" s="30">
        <v>0.1</v>
      </c>
      <c r="D23" s="56">
        <v>2114.3507179987314</v>
      </c>
      <c r="G23" s="27"/>
      <c r="H23" s="2"/>
      <c r="I23" s="2"/>
    </row>
    <row r="24" spans="1:9" ht="30" customHeight="1">
      <c r="A24" s="7"/>
      <c r="B24" s="24" t="s">
        <v>29</v>
      </c>
      <c r="C24" s="30">
        <f>4.39+1.64+0.98</f>
        <v>7.01</v>
      </c>
      <c r="D24" s="56">
        <v>223635.55726967796</v>
      </c>
      <c r="G24" s="27"/>
      <c r="H24" s="2"/>
      <c r="I24" s="2"/>
    </row>
    <row r="25" spans="1:9" ht="17.25" customHeight="1">
      <c r="A25" s="7"/>
      <c r="B25" s="8" t="s">
        <v>30</v>
      </c>
      <c r="C25" s="11"/>
      <c r="D25" s="55">
        <v>140057.41023481957</v>
      </c>
      <c r="H25" s="2"/>
      <c r="I25" s="2"/>
    </row>
    <row r="26" spans="1:9" ht="17.25" customHeight="1">
      <c r="A26" s="7"/>
      <c r="B26" s="8" t="s">
        <v>21</v>
      </c>
      <c r="C26" s="11"/>
      <c r="D26" s="55">
        <v>35014.353157281774</v>
      </c>
      <c r="H26" s="26"/>
      <c r="I26" s="2"/>
    </row>
    <row r="27" spans="1:9" ht="17.25" customHeight="1">
      <c r="A27" s="7"/>
      <c r="B27" s="8" t="s">
        <v>22</v>
      </c>
      <c r="C27" s="11"/>
      <c r="D27" s="55">
        <v>19452.4179551523</v>
      </c>
      <c r="H27" s="2"/>
      <c r="I27" s="2">
        <f>200000+128040.79</f>
        <v>328040.79</v>
      </c>
    </row>
    <row r="28" spans="1:9" ht="17.25" customHeight="1">
      <c r="A28" s="7"/>
      <c r="B28" s="8" t="s">
        <v>31</v>
      </c>
      <c r="C28" s="11"/>
      <c r="D28" s="55">
        <v>3747.0912671735487</v>
      </c>
      <c r="G28" s="27"/>
      <c r="H28" s="2"/>
      <c r="I28" s="2"/>
    </row>
    <row r="29" spans="1:9" ht="17.25" customHeight="1">
      <c r="A29" s="7"/>
      <c r="B29" s="8" t="s">
        <v>32</v>
      </c>
      <c r="C29" s="11"/>
      <c r="D29" s="55">
        <v>10304.199900556749</v>
      </c>
      <c r="E29" s="2"/>
      <c r="F29" s="2"/>
      <c r="G29" s="27"/>
      <c r="H29" s="2"/>
      <c r="I29" s="2"/>
    </row>
    <row r="30" spans="1:9" ht="17.25" customHeight="1">
      <c r="A30" s="7"/>
      <c r="B30" s="8" t="s">
        <v>33</v>
      </c>
      <c r="C30" s="11"/>
      <c r="D30" s="55">
        <v>11771.396232139983</v>
      </c>
      <c r="E30" s="2"/>
      <c r="F30" s="2"/>
      <c r="G30" s="27"/>
      <c r="H30" s="2"/>
      <c r="I30" s="2"/>
    </row>
    <row r="31" spans="1:9" ht="17.25" customHeight="1">
      <c r="A31" s="7"/>
      <c r="B31" s="8" t="s">
        <v>46</v>
      </c>
      <c r="C31" s="11"/>
      <c r="D31" s="55">
        <v>2672.2267642241013</v>
      </c>
      <c r="E31" s="2"/>
      <c r="F31" s="2"/>
      <c r="G31" s="27"/>
      <c r="H31" s="2"/>
      <c r="I31" s="2"/>
    </row>
    <row r="32" spans="1:9" ht="17.25" customHeight="1">
      <c r="A32" s="7"/>
      <c r="B32" s="8" t="s">
        <v>34</v>
      </c>
      <c r="C32" s="11"/>
      <c r="D32" s="55">
        <v>616.4617583299405</v>
      </c>
      <c r="E32" s="2"/>
      <c r="F32" s="2"/>
      <c r="G32" s="27"/>
      <c r="H32" s="27"/>
      <c r="I32" s="28"/>
    </row>
    <row r="33" spans="1:9" ht="17.25" customHeight="1">
      <c r="A33" s="7" t="s">
        <v>8</v>
      </c>
      <c r="B33" s="24" t="s">
        <v>5</v>
      </c>
      <c r="C33" s="25">
        <v>5.96</v>
      </c>
      <c r="D33" s="56">
        <v>136182.8568097204</v>
      </c>
      <c r="E33" s="2"/>
      <c r="F33" s="2"/>
      <c r="G33" s="27"/>
      <c r="H33" s="27"/>
      <c r="I33" s="2"/>
    </row>
    <row r="34" spans="1:10" ht="45.75" customHeight="1">
      <c r="A34" s="7" t="s">
        <v>9</v>
      </c>
      <c r="B34" s="24" t="s">
        <v>35</v>
      </c>
      <c r="C34" s="25">
        <v>1.36</v>
      </c>
      <c r="D34" s="56">
        <v>63430.15580948841</v>
      </c>
      <c r="E34" s="2"/>
      <c r="F34" s="2"/>
      <c r="G34" s="27"/>
      <c r="H34" s="27"/>
      <c r="I34" s="2"/>
      <c r="J34" s="13"/>
    </row>
    <row r="35" spans="1:9" ht="33.75" customHeight="1">
      <c r="A35" s="7" t="s">
        <v>10</v>
      </c>
      <c r="B35" s="24" t="s">
        <v>36</v>
      </c>
      <c r="C35" s="25">
        <v>2.84</v>
      </c>
      <c r="D35" s="56">
        <v>86178.0920493926</v>
      </c>
      <c r="E35" s="26"/>
      <c r="F35" s="15"/>
      <c r="G35" s="27"/>
      <c r="H35" s="27"/>
      <c r="I35" s="2"/>
    </row>
    <row r="36" spans="1:9" ht="18" customHeight="1">
      <c r="A36" s="7"/>
      <c r="B36" s="8" t="s">
        <v>37</v>
      </c>
      <c r="C36" s="11"/>
      <c r="D36" s="55">
        <v>44994.72955024475</v>
      </c>
      <c r="E36" s="2"/>
      <c r="F36" s="15"/>
      <c r="H36" s="31"/>
      <c r="I36" s="2"/>
    </row>
    <row r="37" spans="1:9" ht="18" customHeight="1">
      <c r="A37" s="7"/>
      <c r="B37" s="8" t="s">
        <v>38</v>
      </c>
      <c r="C37" s="11"/>
      <c r="D37" s="55">
        <v>11248.678197523033</v>
      </c>
      <c r="E37" s="2"/>
      <c r="F37" s="2"/>
      <c r="H37" s="32"/>
      <c r="I37" s="2"/>
    </row>
    <row r="38" spans="1:9" ht="17.25" customHeight="1">
      <c r="A38" s="7"/>
      <c r="B38" s="8" t="s">
        <v>39</v>
      </c>
      <c r="C38" s="11"/>
      <c r="D38" s="55">
        <v>26784.976351893234</v>
      </c>
      <c r="E38" s="2"/>
      <c r="F38" s="2"/>
      <c r="H38" s="27"/>
      <c r="I38" s="2"/>
    </row>
    <row r="39" spans="1:9" ht="15.75" customHeight="1">
      <c r="A39" s="7"/>
      <c r="B39" s="8" t="s">
        <v>40</v>
      </c>
      <c r="C39" s="11"/>
      <c r="D39" s="55">
        <v>3149.7079497315676</v>
      </c>
      <c r="E39" s="2"/>
      <c r="F39" s="2"/>
      <c r="H39" s="27"/>
      <c r="I39" s="2"/>
    </row>
    <row r="40" spans="1:9" ht="17.25" customHeight="1">
      <c r="A40" s="7" t="s">
        <v>15</v>
      </c>
      <c r="B40" s="24" t="s">
        <v>4</v>
      </c>
      <c r="C40" s="25">
        <v>4.66</v>
      </c>
      <c r="D40" s="56">
        <v>97871.57212767369</v>
      </c>
      <c r="E40" s="2"/>
      <c r="F40" s="2"/>
      <c r="G40" s="27"/>
      <c r="H40" s="31"/>
      <c r="I40" s="2"/>
    </row>
    <row r="41" spans="1:9" ht="19.5" customHeight="1">
      <c r="A41" s="7" t="s">
        <v>11</v>
      </c>
      <c r="B41" s="30" t="s">
        <v>1</v>
      </c>
      <c r="C41" s="11"/>
      <c r="D41" s="57">
        <v>969399.1277359084</v>
      </c>
      <c r="E41" s="2"/>
      <c r="F41" s="2"/>
      <c r="G41" s="27"/>
      <c r="H41" s="27"/>
      <c r="I41" s="2"/>
    </row>
    <row r="42" spans="1:9" ht="23.25" customHeight="1">
      <c r="A42" s="7"/>
      <c r="B42" s="33" t="s">
        <v>41</v>
      </c>
      <c r="C42" s="34"/>
      <c r="D42" s="58">
        <v>-40936.11773590837</v>
      </c>
      <c r="E42" s="2"/>
      <c r="F42" s="35"/>
      <c r="G42" s="35"/>
      <c r="H42" s="27"/>
      <c r="I42" s="2"/>
    </row>
    <row r="43" spans="1:9" ht="16.5" customHeight="1">
      <c r="A43" s="18"/>
      <c r="B43" s="18"/>
      <c r="C43" s="18"/>
      <c r="D43" s="18"/>
      <c r="E43" s="18"/>
      <c r="F43" s="18"/>
      <c r="G43" s="18"/>
      <c r="H43" s="18"/>
      <c r="I43" s="2"/>
    </row>
    <row r="44" spans="1:9" ht="58.5" customHeight="1">
      <c r="A44" s="6" t="s">
        <v>3</v>
      </c>
      <c r="B44" s="6" t="s">
        <v>0</v>
      </c>
      <c r="C44" s="59" t="s">
        <v>68</v>
      </c>
      <c r="D44" s="59"/>
      <c r="E44" s="6" t="s">
        <v>69</v>
      </c>
      <c r="F44" s="6" t="s">
        <v>70</v>
      </c>
      <c r="G44" s="17"/>
      <c r="H44" s="2"/>
      <c r="I44" s="38"/>
    </row>
    <row r="45" spans="1:9" ht="23.25" customHeight="1">
      <c r="A45" s="7">
        <v>3</v>
      </c>
      <c r="B45" s="8" t="s">
        <v>66</v>
      </c>
      <c r="C45" s="66">
        <v>17244</v>
      </c>
      <c r="D45" s="66"/>
      <c r="E45" s="61">
        <v>16616.0153200837</v>
      </c>
      <c r="F45" s="62">
        <v>1067.68</v>
      </c>
      <c r="I45" s="2"/>
    </row>
    <row r="46" spans="1:9" ht="23.25" customHeight="1">
      <c r="A46" s="6">
        <v>4</v>
      </c>
      <c r="B46" s="8" t="s">
        <v>67</v>
      </c>
      <c r="C46" s="67">
        <v>143272.72</v>
      </c>
      <c r="D46" s="67"/>
      <c r="E46" s="61">
        <v>143272.72</v>
      </c>
      <c r="F46" s="65">
        <v>15670.78</v>
      </c>
      <c r="I46" s="2"/>
    </row>
    <row r="47" ht="12.75">
      <c r="A47" s="2"/>
    </row>
  </sheetData>
  <sheetProtection/>
  <mergeCells count="9">
    <mergeCell ref="C44:D44"/>
    <mergeCell ref="C45:D45"/>
    <mergeCell ref="C46:D46"/>
    <mergeCell ref="A7:F7"/>
    <mergeCell ref="H16:H17"/>
    <mergeCell ref="A10:A12"/>
    <mergeCell ref="C10:C12"/>
    <mergeCell ref="E10:E12"/>
    <mergeCell ref="F10:F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6"/>
  <sheetViews>
    <sheetView zoomScale="80" zoomScaleNormal="80" zoomScalePageLayoutView="0" workbookViewId="0" topLeftCell="A31">
      <selection activeCell="K42" sqref="K42"/>
    </sheetView>
  </sheetViews>
  <sheetFormatPr defaultColWidth="9.00390625" defaultRowHeight="12.75"/>
  <cols>
    <col min="1" max="1" width="6.625" style="0" customWidth="1"/>
    <col min="2" max="2" width="34.25390625" style="0" customWidth="1"/>
    <col min="3" max="3" width="12.375" style="0" customWidth="1"/>
    <col min="4" max="4" width="16.875" style="0" customWidth="1"/>
    <col min="5" max="5" width="19.875" style="0" customWidth="1"/>
    <col min="6" max="6" width="24.625" style="0" customWidth="1"/>
    <col min="7" max="7" width="25.375" style="0" customWidth="1"/>
    <col min="8" max="8" width="24.00390625" style="0" hidden="1" customWidth="1"/>
    <col min="9" max="9" width="31.125" style="0" hidden="1" customWidth="1"/>
    <col min="10" max="10" width="16.00390625" style="0" customWidth="1"/>
  </cols>
  <sheetData>
    <row r="1" spans="3:6" ht="17.25" customHeight="1">
      <c r="C1" s="5"/>
      <c r="D1" s="5"/>
      <c r="E1" s="5"/>
      <c r="F1" s="20" t="s">
        <v>2</v>
      </c>
    </row>
    <row r="2" spans="2:6" ht="15.75" customHeight="1">
      <c r="B2" s="3"/>
      <c r="C2" s="4"/>
      <c r="D2" s="4"/>
      <c r="E2" s="4"/>
      <c r="F2" s="20" t="s">
        <v>17</v>
      </c>
    </row>
    <row r="3" spans="2:6" ht="15">
      <c r="B3" s="3"/>
      <c r="C3" s="4"/>
      <c r="D3" s="4"/>
      <c r="E3" s="4"/>
      <c r="F3" s="20"/>
    </row>
    <row r="4" spans="2:6" ht="19.5" customHeight="1">
      <c r="B4" s="3"/>
      <c r="C4" s="4"/>
      <c r="D4" s="4"/>
      <c r="E4" s="4"/>
      <c r="F4" s="20" t="s">
        <v>18</v>
      </c>
    </row>
    <row r="5" spans="2:6" ht="22.5" customHeight="1">
      <c r="B5" s="3"/>
      <c r="C5" s="4"/>
      <c r="D5" s="4"/>
      <c r="E5" s="4"/>
      <c r="F5" s="20" t="s">
        <v>16</v>
      </c>
    </row>
    <row r="6" spans="2:6" ht="12.75">
      <c r="B6" s="3"/>
      <c r="C6" s="4"/>
      <c r="D6" s="4"/>
      <c r="E6" s="4"/>
      <c r="F6" s="4"/>
    </row>
    <row r="7" spans="1:9" ht="42" customHeight="1">
      <c r="A7" s="43" t="s">
        <v>76</v>
      </c>
      <c r="B7" s="43"/>
      <c r="C7" s="43"/>
      <c r="D7" s="43"/>
      <c r="E7" s="43"/>
      <c r="F7" s="43"/>
      <c r="G7" s="19"/>
      <c r="H7" s="19"/>
      <c r="I7" s="19"/>
    </row>
    <row r="8" spans="1:9" ht="15" customHeight="1">
      <c r="A8" s="21"/>
      <c r="B8" s="21"/>
      <c r="C8" s="21"/>
      <c r="D8" s="21"/>
      <c r="E8" s="21"/>
      <c r="F8" s="21"/>
      <c r="G8" s="21"/>
      <c r="H8" s="21"/>
      <c r="I8" s="21"/>
    </row>
    <row r="9" spans="1:9" ht="70.5" customHeight="1">
      <c r="A9" s="6" t="s">
        <v>3</v>
      </c>
      <c r="B9" s="6" t="s">
        <v>0</v>
      </c>
      <c r="C9" s="6" t="s">
        <v>57</v>
      </c>
      <c r="D9" s="6" t="s">
        <v>58</v>
      </c>
      <c r="E9" s="6" t="s">
        <v>59</v>
      </c>
      <c r="F9" s="6" t="s">
        <v>6</v>
      </c>
      <c r="G9" s="17"/>
      <c r="I9" s="2"/>
    </row>
    <row r="10" spans="1:8" ht="43.5" customHeight="1">
      <c r="A10" s="44">
        <v>1</v>
      </c>
      <c r="B10" s="8" t="s">
        <v>60</v>
      </c>
      <c r="C10" s="48">
        <v>9230.6</v>
      </c>
      <c r="D10" s="49">
        <f>990271.56+1779953.87+102839.85+9290.69+505251.04</f>
        <v>3387607.0100000002</v>
      </c>
      <c r="E10" s="52">
        <f>D10</f>
        <v>3387607.0100000002</v>
      </c>
      <c r="F10" s="51" t="s">
        <v>73</v>
      </c>
      <c r="G10" s="15"/>
      <c r="H10" s="2"/>
    </row>
    <row r="11" spans="1:8" ht="19.5" customHeight="1">
      <c r="A11" s="44"/>
      <c r="B11" s="8" t="s">
        <v>61</v>
      </c>
      <c r="C11" s="48"/>
      <c r="D11" s="49">
        <f>D10-D12</f>
        <v>2611128.938</v>
      </c>
      <c r="E11" s="52"/>
      <c r="F11" s="51"/>
      <c r="G11" s="15"/>
      <c r="H11" s="2"/>
    </row>
    <row r="12" spans="1:8" ht="20.25" customHeight="1">
      <c r="A12" s="44"/>
      <c r="B12" s="8" t="s">
        <v>62</v>
      </c>
      <c r="C12" s="48"/>
      <c r="D12" s="49">
        <f>C10*7.01*12</f>
        <v>776478.072</v>
      </c>
      <c r="E12" s="52"/>
      <c r="F12" s="51"/>
      <c r="G12" s="15"/>
      <c r="H12" s="2"/>
    </row>
    <row r="13" spans="1:9" ht="16.5" customHeight="1">
      <c r="A13" s="53"/>
      <c r="B13" s="53"/>
      <c r="C13" s="53"/>
      <c r="D13" s="53"/>
      <c r="E13" s="18"/>
      <c r="F13" s="18"/>
      <c r="G13" s="18"/>
      <c r="H13" s="18"/>
      <c r="I13" s="18"/>
    </row>
    <row r="14" spans="1:9" ht="42.75" customHeight="1">
      <c r="A14" s="6" t="s">
        <v>3</v>
      </c>
      <c r="B14" s="6" t="s">
        <v>0</v>
      </c>
      <c r="C14" s="6" t="s">
        <v>64</v>
      </c>
      <c r="D14" s="6" t="s">
        <v>65</v>
      </c>
      <c r="E14" s="23"/>
      <c r="F14" s="23"/>
      <c r="G14" s="18"/>
      <c r="H14" s="18"/>
      <c r="I14" s="18"/>
    </row>
    <row r="15" spans="1:9" ht="35.25" customHeight="1">
      <c r="A15" s="7" t="s">
        <v>7</v>
      </c>
      <c r="B15" s="24" t="s">
        <v>19</v>
      </c>
      <c r="C15" s="25">
        <f>5.37+3.67</f>
        <v>9.04</v>
      </c>
      <c r="D15" s="54">
        <v>1214071.1762456328</v>
      </c>
      <c r="E15" s="26"/>
      <c r="F15" s="2"/>
      <c r="G15" s="27"/>
      <c r="H15" s="27"/>
      <c r="I15" s="28"/>
    </row>
    <row r="16" spans="1:9" ht="18.75" customHeight="1">
      <c r="A16" s="7"/>
      <c r="B16" s="8" t="s">
        <v>20</v>
      </c>
      <c r="C16" s="11"/>
      <c r="D16" s="55">
        <v>582041.9101760201</v>
      </c>
      <c r="E16" s="2"/>
      <c r="F16" s="2"/>
      <c r="H16" s="46"/>
      <c r="I16" s="28"/>
    </row>
    <row r="17" spans="1:9" ht="21" customHeight="1">
      <c r="A17" s="7"/>
      <c r="B17" s="8" t="s">
        <v>21</v>
      </c>
      <c r="C17" s="11"/>
      <c r="D17" s="55">
        <v>104190.70126589532</v>
      </c>
      <c r="H17" s="46"/>
      <c r="I17" s="28"/>
    </row>
    <row r="18" spans="1:9" ht="16.5" customHeight="1">
      <c r="A18" s="7"/>
      <c r="B18" s="8" t="s">
        <v>22</v>
      </c>
      <c r="C18" s="11"/>
      <c r="D18" s="55">
        <v>144051.29030905286</v>
      </c>
      <c r="G18" s="27"/>
      <c r="H18" s="27"/>
      <c r="I18" s="28"/>
    </row>
    <row r="19" spans="1:9" ht="30" customHeight="1">
      <c r="A19" s="7"/>
      <c r="B19" s="8" t="s">
        <v>23</v>
      </c>
      <c r="C19" s="11"/>
      <c r="D19" s="55">
        <v>33982.64972020491</v>
      </c>
      <c r="G19" s="27"/>
      <c r="H19" s="2"/>
      <c r="I19" s="2"/>
    </row>
    <row r="20" spans="1:9" ht="30" customHeight="1">
      <c r="A20" s="7"/>
      <c r="B20" s="8" t="s">
        <v>24</v>
      </c>
      <c r="C20" s="11"/>
      <c r="D20" s="55">
        <v>6321.739144849593</v>
      </c>
      <c r="G20" s="27"/>
      <c r="H20" s="2"/>
      <c r="I20" s="2">
        <v>222561.23</v>
      </c>
    </row>
    <row r="21" spans="1:9" ht="27.75" customHeight="1" hidden="1">
      <c r="A21" s="7"/>
      <c r="B21" s="8" t="s">
        <v>25</v>
      </c>
      <c r="C21" s="11"/>
      <c r="D21" s="55"/>
      <c r="G21" s="27"/>
      <c r="H21" s="2"/>
      <c r="I21" s="2"/>
    </row>
    <row r="22" spans="1:9" ht="20.25" customHeight="1">
      <c r="A22" s="7"/>
      <c r="B22" s="8" t="s">
        <v>26</v>
      </c>
      <c r="C22" s="11"/>
      <c r="D22" s="55">
        <v>343482.88562961</v>
      </c>
      <c r="G22" s="27"/>
      <c r="H22" s="29" t="s">
        <v>27</v>
      </c>
      <c r="I22" s="2">
        <f>I20+I27</f>
        <v>550602.02</v>
      </c>
    </row>
    <row r="23" spans="1:9" ht="17.25" customHeight="1">
      <c r="A23" s="7"/>
      <c r="B23" s="24" t="s">
        <v>28</v>
      </c>
      <c r="C23" s="30">
        <v>0.1</v>
      </c>
      <c r="D23" s="56">
        <v>7718.086660164943</v>
      </c>
      <c r="G23" s="27"/>
      <c r="H23" s="2"/>
      <c r="I23" s="2"/>
    </row>
    <row r="24" spans="1:9" ht="30" customHeight="1">
      <c r="A24" s="7"/>
      <c r="B24" s="24" t="s">
        <v>29</v>
      </c>
      <c r="C24" s="30">
        <f>4.39+1.64+0.98</f>
        <v>7.01</v>
      </c>
      <c r="D24" s="56">
        <v>816344.5149418632</v>
      </c>
      <c r="G24" s="27"/>
      <c r="H24" s="2"/>
      <c r="I24" s="2"/>
    </row>
    <row r="25" spans="1:9" ht="17.25" customHeight="1">
      <c r="A25" s="7"/>
      <c r="B25" s="8" t="s">
        <v>30</v>
      </c>
      <c r="C25" s="11"/>
      <c r="D25" s="55">
        <v>511256.349473455</v>
      </c>
      <c r="H25" s="2"/>
      <c r="I25" s="2"/>
    </row>
    <row r="26" spans="1:9" ht="17.25" customHeight="1">
      <c r="A26" s="7"/>
      <c r="B26" s="8" t="s">
        <v>21</v>
      </c>
      <c r="C26" s="11"/>
      <c r="D26" s="55">
        <v>127814.08955336938</v>
      </c>
      <c r="H26" s="26"/>
      <c r="I26" s="2"/>
    </row>
    <row r="27" spans="1:9" ht="17.25" customHeight="1">
      <c r="A27" s="7"/>
      <c r="B27" s="8" t="s">
        <v>22</v>
      </c>
      <c r="C27" s="11"/>
      <c r="D27" s="55">
        <v>71007.82583020083</v>
      </c>
      <c r="H27" s="2"/>
      <c r="I27" s="2">
        <f>200000+128040.79</f>
        <v>328040.79</v>
      </c>
    </row>
    <row r="28" spans="1:9" ht="17.25" customHeight="1">
      <c r="A28" s="7"/>
      <c r="B28" s="8" t="s">
        <v>31</v>
      </c>
      <c r="C28" s="11"/>
      <c r="D28" s="55">
        <v>13678.135267438669</v>
      </c>
      <c r="G28" s="27"/>
      <c r="H28" s="2"/>
      <c r="I28" s="2"/>
    </row>
    <row r="29" spans="1:9" ht="17.25" customHeight="1">
      <c r="A29" s="7"/>
      <c r="B29" s="8" t="s">
        <v>32</v>
      </c>
      <c r="C29" s="11"/>
      <c r="D29" s="55">
        <v>37613.772927622544</v>
      </c>
      <c r="E29" s="2"/>
      <c r="F29" s="2"/>
      <c r="G29" s="27"/>
      <c r="H29" s="2"/>
      <c r="I29" s="2"/>
    </row>
    <row r="30" spans="1:9" ht="17.25" customHeight="1">
      <c r="A30" s="7"/>
      <c r="B30" s="8" t="s">
        <v>33</v>
      </c>
      <c r="C30" s="11"/>
      <c r="D30" s="55">
        <v>42969.52982180224</v>
      </c>
      <c r="E30" s="2"/>
      <c r="F30" s="2"/>
      <c r="G30" s="27"/>
      <c r="H30" s="2"/>
      <c r="I30" s="2"/>
    </row>
    <row r="31" spans="1:9" ht="17.25" customHeight="1">
      <c r="A31" s="7"/>
      <c r="B31" s="8" t="s">
        <v>46</v>
      </c>
      <c r="C31" s="11"/>
      <c r="D31" s="55">
        <v>9754.520650866845</v>
      </c>
      <c r="E31" s="2"/>
      <c r="F31" s="2"/>
      <c r="G31" s="27"/>
      <c r="H31" s="2"/>
      <c r="I31" s="2"/>
    </row>
    <row r="32" spans="1:9" ht="17.25" customHeight="1">
      <c r="A32" s="7"/>
      <c r="B32" s="8" t="s">
        <v>34</v>
      </c>
      <c r="C32" s="11"/>
      <c r="D32" s="55">
        <v>2250.2914171077427</v>
      </c>
      <c r="E32" s="2"/>
      <c r="F32" s="2"/>
      <c r="G32" s="27"/>
      <c r="H32" s="27"/>
      <c r="I32" s="28"/>
    </row>
    <row r="33" spans="1:9" ht="17.25" customHeight="1">
      <c r="A33" s="7" t="s">
        <v>8</v>
      </c>
      <c r="B33" s="24" t="s">
        <v>5</v>
      </c>
      <c r="C33" s="25">
        <v>5.96</v>
      </c>
      <c r="D33" s="56">
        <v>497112.9347363488</v>
      </c>
      <c r="E33" s="2"/>
      <c r="F33" s="2"/>
      <c r="G33" s="27"/>
      <c r="H33" s="27"/>
      <c r="I33" s="2"/>
    </row>
    <row r="34" spans="1:10" ht="45.75" customHeight="1">
      <c r="A34" s="7" t="s">
        <v>9</v>
      </c>
      <c r="B34" s="24" t="s">
        <v>35</v>
      </c>
      <c r="C34" s="25">
        <v>1.36</v>
      </c>
      <c r="D34" s="56">
        <v>231541.26476650604</v>
      </c>
      <c r="E34" s="2"/>
      <c r="F34" s="2"/>
      <c r="G34" s="27"/>
      <c r="H34" s="27"/>
      <c r="I34" s="2"/>
      <c r="J34" s="13"/>
    </row>
    <row r="35" spans="1:9" ht="33.75" customHeight="1">
      <c r="A35" s="7" t="s">
        <v>10</v>
      </c>
      <c r="B35" s="24" t="s">
        <v>36</v>
      </c>
      <c r="C35" s="25">
        <v>2.84</v>
      </c>
      <c r="D35" s="56">
        <v>314578.83357896283</v>
      </c>
      <c r="E35" s="26"/>
      <c r="F35" s="15"/>
      <c r="G35" s="27"/>
      <c r="H35" s="27"/>
      <c r="I35" s="2"/>
    </row>
    <row r="36" spans="1:9" ht="18" customHeight="1">
      <c r="A36" s="7"/>
      <c r="B36" s="8" t="s">
        <v>37</v>
      </c>
      <c r="C36" s="11"/>
      <c r="D36" s="55">
        <v>164245.798468181</v>
      </c>
      <c r="E36" s="2"/>
      <c r="F36" s="15"/>
      <c r="H36" s="31"/>
      <c r="I36" s="2"/>
    </row>
    <row r="37" spans="1:9" ht="18" customHeight="1">
      <c r="A37" s="7"/>
      <c r="B37" s="8" t="s">
        <v>38</v>
      </c>
      <c r="C37" s="11"/>
      <c r="D37" s="55">
        <v>41061.43432200582</v>
      </c>
      <c r="E37" s="2"/>
      <c r="F37" s="2"/>
      <c r="H37" s="32"/>
      <c r="I37" s="2"/>
    </row>
    <row r="38" spans="1:9" ht="17.25" customHeight="1">
      <c r="A38" s="7"/>
      <c r="B38" s="8" t="s">
        <v>39</v>
      </c>
      <c r="C38" s="11"/>
      <c r="D38" s="55">
        <v>97774.11425387974</v>
      </c>
      <c r="E38" s="2"/>
      <c r="F38" s="2"/>
      <c r="H38" s="27"/>
      <c r="I38" s="2"/>
    </row>
    <row r="39" spans="1:9" ht="15.75" customHeight="1">
      <c r="A39" s="7"/>
      <c r="B39" s="8" t="s">
        <v>40</v>
      </c>
      <c r="C39" s="11"/>
      <c r="D39" s="55">
        <v>11497.486534896274</v>
      </c>
      <c r="E39" s="2"/>
      <c r="F39" s="2"/>
      <c r="H39" s="27"/>
      <c r="I39" s="2"/>
    </row>
    <row r="40" spans="1:9" ht="17.25" customHeight="1">
      <c r="A40" s="7" t="s">
        <v>15</v>
      </c>
      <c r="B40" s="24" t="s">
        <v>4</v>
      </c>
      <c r="C40" s="25">
        <v>4.66</v>
      </c>
      <c r="D40" s="56">
        <v>357263.9434024221</v>
      </c>
      <c r="E40" s="2"/>
      <c r="F40" s="2"/>
      <c r="G40" s="27"/>
      <c r="H40" s="31"/>
      <c r="I40" s="2"/>
    </row>
    <row r="41" spans="1:9" ht="19.5" customHeight="1">
      <c r="A41" s="7" t="s">
        <v>11</v>
      </c>
      <c r="B41" s="30" t="s">
        <v>1</v>
      </c>
      <c r="C41" s="11"/>
      <c r="D41" s="57">
        <v>3438630.7543319007</v>
      </c>
      <c r="E41" s="2"/>
      <c r="F41" s="2"/>
      <c r="G41" s="27"/>
      <c r="H41" s="27"/>
      <c r="I41" s="2"/>
    </row>
    <row r="42" spans="1:9" ht="23.25" customHeight="1">
      <c r="A42" s="7"/>
      <c r="B42" s="33" t="s">
        <v>41</v>
      </c>
      <c r="C42" s="34"/>
      <c r="D42" s="58">
        <v>-51023.744331900496</v>
      </c>
      <c r="E42" s="2"/>
      <c r="F42" s="35"/>
      <c r="G42" s="35"/>
      <c r="H42" s="27"/>
      <c r="I42" s="2"/>
    </row>
    <row r="43" spans="1:9" ht="16.5" customHeight="1">
      <c r="A43" s="36"/>
      <c r="B43" s="37"/>
      <c r="C43" s="37"/>
      <c r="D43" s="37"/>
      <c r="E43" s="37"/>
      <c r="F43" s="37"/>
      <c r="G43" s="18"/>
      <c r="H43" s="18"/>
      <c r="I43" s="2"/>
    </row>
    <row r="44" spans="1:9" ht="56.25" customHeight="1">
      <c r="A44" s="6" t="s">
        <v>3</v>
      </c>
      <c r="B44" s="6" t="s">
        <v>0</v>
      </c>
      <c r="C44" s="59" t="s">
        <v>68</v>
      </c>
      <c r="D44" s="59"/>
      <c r="E44" s="6" t="s">
        <v>69</v>
      </c>
      <c r="F44" s="6" t="s">
        <v>70</v>
      </c>
      <c r="G44" s="17"/>
      <c r="H44" s="2"/>
      <c r="I44" s="38"/>
    </row>
    <row r="45" spans="1:9" ht="23.25" customHeight="1">
      <c r="A45" s="7">
        <v>3</v>
      </c>
      <c r="B45" s="8" t="s">
        <v>66</v>
      </c>
      <c r="C45" s="66">
        <v>70524</v>
      </c>
      <c r="D45" s="66"/>
      <c r="E45" s="61">
        <v>60654.00838911877</v>
      </c>
      <c r="F45" s="62">
        <v>1246.95</v>
      </c>
      <c r="I45" s="2"/>
    </row>
    <row r="46" spans="1:9" ht="30" customHeight="1">
      <c r="A46" s="6">
        <v>4</v>
      </c>
      <c r="B46" s="8" t="s">
        <v>67</v>
      </c>
      <c r="C46" s="67">
        <v>522214.99</v>
      </c>
      <c r="D46" s="67"/>
      <c r="E46" s="61">
        <v>522214.99</v>
      </c>
      <c r="F46" s="65">
        <v>54088.46</v>
      </c>
      <c r="I46" s="2"/>
    </row>
  </sheetData>
  <sheetProtection/>
  <mergeCells count="10">
    <mergeCell ref="C44:D44"/>
    <mergeCell ref="C45:D45"/>
    <mergeCell ref="C46:D46"/>
    <mergeCell ref="A7:F7"/>
    <mergeCell ref="A13:D13"/>
    <mergeCell ref="H16:H17"/>
    <mergeCell ref="A10:A12"/>
    <mergeCell ref="C10:C12"/>
    <mergeCell ref="E10:E12"/>
    <mergeCell ref="F10:F12"/>
  </mergeCells>
  <printOptions/>
  <pageMargins left="0.7086614173228346" right="0.7086614173228346" top="0.7480314960629921" bottom="0.7480314960629921" header="0.31496062992125984" footer="0.31496062992125984"/>
  <pageSetup fitToHeight="1" fitToWidth="1" horizontalDpi="600" verticalDpi="600" orientation="portrait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6"/>
  <sheetViews>
    <sheetView zoomScale="80" zoomScaleNormal="80" zoomScalePageLayoutView="0" workbookViewId="0" topLeftCell="A28">
      <selection activeCell="F38" sqref="F38"/>
    </sheetView>
  </sheetViews>
  <sheetFormatPr defaultColWidth="9.00390625" defaultRowHeight="12.75"/>
  <cols>
    <col min="1" max="1" width="6.625" style="0" customWidth="1"/>
    <col min="2" max="2" width="34.25390625" style="0" customWidth="1"/>
    <col min="3" max="3" width="12.375" style="0" customWidth="1"/>
    <col min="4" max="4" width="16.875" style="0" customWidth="1"/>
    <col min="5" max="5" width="19.875" style="0" customWidth="1"/>
    <col min="6" max="6" width="24.625" style="0" customWidth="1"/>
    <col min="7" max="7" width="25.375" style="0" customWidth="1"/>
    <col min="8" max="8" width="24.00390625" style="0" hidden="1" customWidth="1"/>
    <col min="9" max="9" width="31.125" style="0" hidden="1" customWidth="1"/>
    <col min="10" max="10" width="16.00390625" style="0" customWidth="1"/>
  </cols>
  <sheetData>
    <row r="1" spans="3:6" ht="17.25" customHeight="1">
      <c r="C1" s="5"/>
      <c r="D1" s="5"/>
      <c r="E1" s="5"/>
      <c r="F1" s="20" t="s">
        <v>2</v>
      </c>
    </row>
    <row r="2" spans="2:6" ht="15.75" customHeight="1">
      <c r="B2" s="3"/>
      <c r="C2" s="4"/>
      <c r="D2" s="4"/>
      <c r="E2" s="4"/>
      <c r="F2" s="20" t="s">
        <v>17</v>
      </c>
    </row>
    <row r="3" spans="2:6" ht="15">
      <c r="B3" s="3"/>
      <c r="C3" s="4"/>
      <c r="D3" s="4"/>
      <c r="E3" s="4"/>
      <c r="F3" s="20"/>
    </row>
    <row r="4" spans="2:6" ht="19.5" customHeight="1">
      <c r="B4" s="3"/>
      <c r="C4" s="4"/>
      <c r="D4" s="4"/>
      <c r="E4" s="4"/>
      <c r="F4" s="20" t="s">
        <v>18</v>
      </c>
    </row>
    <row r="5" spans="2:6" ht="22.5" customHeight="1">
      <c r="B5" s="3"/>
      <c r="C5" s="4"/>
      <c r="D5" s="4"/>
      <c r="E5" s="4"/>
      <c r="F5" s="20" t="s">
        <v>16</v>
      </c>
    </row>
    <row r="6" spans="2:6" ht="12.75">
      <c r="B6" s="3"/>
      <c r="C6" s="4"/>
      <c r="D6" s="4"/>
      <c r="E6" s="4"/>
      <c r="F6" s="4"/>
    </row>
    <row r="7" spans="1:9" ht="42" customHeight="1">
      <c r="A7" s="43" t="s">
        <v>77</v>
      </c>
      <c r="B7" s="43"/>
      <c r="C7" s="43"/>
      <c r="D7" s="43"/>
      <c r="E7" s="43"/>
      <c r="F7" s="43"/>
      <c r="G7" s="19"/>
      <c r="H7" s="19"/>
      <c r="I7" s="19"/>
    </row>
    <row r="8" spans="1:9" ht="15" customHeight="1">
      <c r="A8" s="21"/>
      <c r="B8" s="21"/>
      <c r="C8" s="21"/>
      <c r="D8" s="21"/>
      <c r="E8" s="21"/>
      <c r="F8" s="21"/>
      <c r="G8" s="21"/>
      <c r="H8" s="21"/>
      <c r="I8" s="21"/>
    </row>
    <row r="9" spans="1:9" ht="69" customHeight="1">
      <c r="A9" s="6" t="s">
        <v>3</v>
      </c>
      <c r="B9" s="6" t="s">
        <v>0</v>
      </c>
      <c r="C9" s="6" t="s">
        <v>57</v>
      </c>
      <c r="D9" s="6" t="s">
        <v>58</v>
      </c>
      <c r="E9" s="6" t="s">
        <v>59</v>
      </c>
      <c r="F9" s="6" t="s">
        <v>6</v>
      </c>
      <c r="G9" s="17"/>
      <c r="I9" s="2"/>
    </row>
    <row r="10" spans="1:8" ht="44.25" customHeight="1">
      <c r="A10" s="44">
        <v>1</v>
      </c>
      <c r="B10" s="8" t="s">
        <v>60</v>
      </c>
      <c r="C10" s="48">
        <v>7509.9</v>
      </c>
      <c r="D10" s="49">
        <f>1440995.24+840278.32+43503.57+20751.27+411017.8</f>
        <v>2756546.1999999997</v>
      </c>
      <c r="E10" s="52">
        <v>2726961</v>
      </c>
      <c r="F10" s="51" t="s">
        <v>78</v>
      </c>
      <c r="G10" s="15"/>
      <c r="H10" s="2"/>
    </row>
    <row r="11" spans="1:8" ht="16.5" customHeight="1">
      <c r="A11" s="44"/>
      <c r="B11" s="8" t="s">
        <v>61</v>
      </c>
      <c r="C11" s="48"/>
      <c r="D11" s="49">
        <f>D10-D12</f>
        <v>2124813.4119999995</v>
      </c>
      <c r="E11" s="52"/>
      <c r="F11" s="51"/>
      <c r="G11" s="15"/>
      <c r="H11" s="2"/>
    </row>
    <row r="12" spans="1:8" ht="18" customHeight="1">
      <c r="A12" s="44"/>
      <c r="B12" s="8" t="s">
        <v>62</v>
      </c>
      <c r="C12" s="48"/>
      <c r="D12" s="49">
        <f>C10*7.01*12</f>
        <v>631732.788</v>
      </c>
      <c r="E12" s="52"/>
      <c r="F12" s="51"/>
      <c r="G12" s="15"/>
      <c r="H12" s="2"/>
    </row>
    <row r="13" spans="1:9" ht="16.5" customHeight="1">
      <c r="A13" s="53"/>
      <c r="B13" s="53"/>
      <c r="C13" s="53"/>
      <c r="D13" s="53"/>
      <c r="E13" s="18"/>
      <c r="F13" s="18"/>
      <c r="G13" s="18"/>
      <c r="H13" s="18"/>
      <c r="I13" s="18"/>
    </row>
    <row r="14" spans="1:9" ht="42.75" customHeight="1">
      <c r="A14" s="6" t="s">
        <v>3</v>
      </c>
      <c r="B14" s="6" t="s">
        <v>0</v>
      </c>
      <c r="C14" s="6" t="s">
        <v>64</v>
      </c>
      <c r="D14" s="6" t="s">
        <v>65</v>
      </c>
      <c r="E14" s="23"/>
      <c r="F14" s="23"/>
      <c r="G14" s="18"/>
      <c r="H14" s="18"/>
      <c r="I14" s="18"/>
    </row>
    <row r="15" spans="1:9" ht="35.25" customHeight="1">
      <c r="A15" s="7" t="s">
        <v>7</v>
      </c>
      <c r="B15" s="24" t="s">
        <v>19</v>
      </c>
      <c r="C15" s="25">
        <f>5.37+3.67</f>
        <v>9.04</v>
      </c>
      <c r="D15" s="54">
        <v>969111.7724185945</v>
      </c>
      <c r="E15" s="26"/>
      <c r="F15" s="2"/>
      <c r="G15" s="27"/>
      <c r="H15" s="27"/>
      <c r="I15" s="28"/>
    </row>
    <row r="16" spans="1:9" ht="18.75" customHeight="1">
      <c r="A16" s="7"/>
      <c r="B16" s="8" t="s">
        <v>20</v>
      </c>
      <c r="C16" s="11"/>
      <c r="D16" s="55">
        <v>458628.966831072</v>
      </c>
      <c r="E16" s="2"/>
      <c r="F16" s="2"/>
      <c r="H16" s="46"/>
      <c r="I16" s="28"/>
    </row>
    <row r="17" spans="1:9" ht="21" customHeight="1">
      <c r="A17" s="7"/>
      <c r="B17" s="8" t="s">
        <v>21</v>
      </c>
      <c r="C17" s="11"/>
      <c r="D17" s="55">
        <v>81039.99170549554</v>
      </c>
      <c r="H17" s="46"/>
      <c r="I17" s="28"/>
    </row>
    <row r="18" spans="1:9" ht="16.5" customHeight="1">
      <c r="A18" s="7"/>
      <c r="B18" s="8" t="s">
        <v>22</v>
      </c>
      <c r="C18" s="11"/>
      <c r="D18" s="55">
        <v>117198.31702077395</v>
      </c>
      <c r="G18" s="27"/>
      <c r="H18" s="27"/>
      <c r="I18" s="28"/>
    </row>
    <row r="19" spans="1:9" ht="30" customHeight="1">
      <c r="A19" s="7"/>
      <c r="B19" s="8" t="s">
        <v>23</v>
      </c>
      <c r="C19" s="11"/>
      <c r="D19" s="55">
        <v>27647.85616685446</v>
      </c>
      <c r="G19" s="27"/>
      <c r="H19" s="2"/>
      <c r="I19" s="2"/>
    </row>
    <row r="20" spans="1:9" ht="30" customHeight="1">
      <c r="A20" s="7"/>
      <c r="B20" s="8" t="s">
        <v>24</v>
      </c>
      <c r="C20" s="11"/>
      <c r="D20" s="55">
        <v>5143.287414025735</v>
      </c>
      <c r="G20" s="27"/>
      <c r="H20" s="2"/>
      <c r="I20" s="2">
        <v>222561.23</v>
      </c>
    </row>
    <row r="21" spans="1:9" ht="27.75" customHeight="1" hidden="1">
      <c r="A21" s="7"/>
      <c r="B21" s="8" t="s">
        <v>25</v>
      </c>
      <c r="C21" s="11"/>
      <c r="D21" s="55"/>
      <c r="G21" s="27"/>
      <c r="H21" s="2"/>
      <c r="I21" s="2"/>
    </row>
    <row r="22" spans="1:9" ht="20.25" customHeight="1">
      <c r="A22" s="7"/>
      <c r="B22" s="8" t="s">
        <v>26</v>
      </c>
      <c r="C22" s="11"/>
      <c r="D22" s="55">
        <v>279453.3532803727</v>
      </c>
      <c r="G22" s="27"/>
      <c r="H22" s="29" t="s">
        <v>27</v>
      </c>
      <c r="I22" s="2">
        <f>I20+I27</f>
        <v>550602.02</v>
      </c>
    </row>
    <row r="23" spans="1:9" ht="17.25" customHeight="1">
      <c r="A23" s="7"/>
      <c r="B23" s="24" t="s">
        <v>28</v>
      </c>
      <c r="C23" s="30">
        <v>0.1</v>
      </c>
      <c r="D23" s="56">
        <v>6279.338180527019</v>
      </c>
      <c r="G23" s="27"/>
      <c r="H23" s="2"/>
      <c r="I23" s="2"/>
    </row>
    <row r="24" spans="1:9" ht="30" customHeight="1">
      <c r="A24" s="7"/>
      <c r="B24" s="24" t="s">
        <v>29</v>
      </c>
      <c r="C24" s="30">
        <f>4.39+1.64+0.98</f>
        <v>7.01</v>
      </c>
      <c r="D24" s="56">
        <v>664167.6242889842</v>
      </c>
      <c r="G24" s="27"/>
      <c r="H24" s="2"/>
      <c r="I24" s="2"/>
    </row>
    <row r="25" spans="1:9" ht="17.25" customHeight="1">
      <c r="A25" s="7"/>
      <c r="B25" s="8" t="s">
        <v>30</v>
      </c>
      <c r="C25" s="11"/>
      <c r="D25" s="55">
        <v>415951.73216374876</v>
      </c>
      <c r="H25" s="2"/>
      <c r="I25" s="2"/>
    </row>
    <row r="26" spans="1:9" ht="17.25" customHeight="1">
      <c r="A26" s="7"/>
      <c r="B26" s="8" t="s">
        <v>21</v>
      </c>
      <c r="C26" s="11"/>
      <c r="D26" s="55">
        <v>103987.93481863028</v>
      </c>
      <c r="H26" s="26"/>
      <c r="I26" s="2"/>
    </row>
    <row r="27" spans="1:9" ht="17.25" customHeight="1">
      <c r="A27" s="7"/>
      <c r="B27" s="8" t="s">
        <v>22</v>
      </c>
      <c r="C27" s="11"/>
      <c r="D27" s="55">
        <v>57771.07351658887</v>
      </c>
      <c r="H27" s="2"/>
      <c r="I27" s="2">
        <f>200000+128040.79</f>
        <v>328040.79</v>
      </c>
    </row>
    <row r="28" spans="1:9" ht="17.25" customHeight="1">
      <c r="A28" s="7"/>
      <c r="B28" s="8" t="s">
        <v>31</v>
      </c>
      <c r="C28" s="11"/>
      <c r="D28" s="55">
        <v>11128.3587247782</v>
      </c>
      <c r="G28" s="27"/>
      <c r="H28" s="2"/>
      <c r="I28" s="2"/>
    </row>
    <row r="29" spans="1:9" ht="17.25" customHeight="1">
      <c r="A29" s="7"/>
      <c r="B29" s="8" t="s">
        <v>32</v>
      </c>
      <c r="C29" s="11"/>
      <c r="D29" s="55">
        <v>30602.092313517274</v>
      </c>
      <c r="E29" s="2"/>
      <c r="F29" s="2"/>
      <c r="G29" s="27"/>
      <c r="H29" s="2"/>
      <c r="I29" s="2"/>
    </row>
    <row r="30" spans="1:9" ht="17.25" customHeight="1">
      <c r="A30" s="7"/>
      <c r="B30" s="8" t="s">
        <v>33</v>
      </c>
      <c r="C30" s="11"/>
      <c r="D30" s="55">
        <v>34959.46872454149</v>
      </c>
      <c r="E30" s="2"/>
      <c r="F30" s="2"/>
      <c r="G30" s="27"/>
      <c r="H30" s="2"/>
      <c r="I30" s="2"/>
    </row>
    <row r="31" spans="1:9" ht="17.25" customHeight="1">
      <c r="A31" s="7"/>
      <c r="B31" s="8" t="s">
        <v>46</v>
      </c>
      <c r="C31" s="11"/>
      <c r="D31" s="55">
        <v>7936.15524840692</v>
      </c>
      <c r="E31" s="2"/>
      <c r="F31" s="2"/>
      <c r="G31" s="27"/>
      <c r="H31" s="2"/>
      <c r="I31" s="2"/>
    </row>
    <row r="32" spans="1:9" ht="17.25" customHeight="1">
      <c r="A32" s="7"/>
      <c r="B32" s="8" t="s">
        <v>34</v>
      </c>
      <c r="C32" s="11"/>
      <c r="D32" s="55">
        <v>1830.8087787724999</v>
      </c>
      <c r="E32" s="2"/>
      <c r="F32" s="2"/>
      <c r="G32" s="27"/>
      <c r="H32" s="27"/>
      <c r="I32" s="28"/>
    </row>
    <row r="33" spans="1:9" ht="17.25" customHeight="1">
      <c r="A33" s="7" t="s">
        <v>8</v>
      </c>
      <c r="B33" s="24" t="s">
        <v>5</v>
      </c>
      <c r="C33" s="25">
        <v>5.96</v>
      </c>
      <c r="D33" s="56">
        <v>404444.8279176332</v>
      </c>
      <c r="E33" s="2"/>
      <c r="F33" s="2"/>
      <c r="G33" s="27"/>
      <c r="H33" s="27"/>
      <c r="I33" s="2"/>
    </row>
    <row r="34" spans="1:10" ht="45.75" customHeight="1">
      <c r="A34" s="7" t="s">
        <v>9</v>
      </c>
      <c r="B34" s="24" t="s">
        <v>35</v>
      </c>
      <c r="C34" s="25">
        <v>1.36</v>
      </c>
      <c r="D34" s="56">
        <v>188379.05924533439</v>
      </c>
      <c r="E34" s="2"/>
      <c r="F34" s="2"/>
      <c r="G34" s="27"/>
      <c r="H34" s="27"/>
      <c r="I34" s="2"/>
      <c r="J34" s="13"/>
    </row>
    <row r="35" spans="1:9" ht="33.75" customHeight="1">
      <c r="A35" s="7" t="s">
        <v>10</v>
      </c>
      <c r="B35" s="24" t="s">
        <v>36</v>
      </c>
      <c r="C35" s="25">
        <v>2.84</v>
      </c>
      <c r="D35" s="56">
        <v>255937.3802672256</v>
      </c>
      <c r="E35" s="26"/>
      <c r="F35" s="15"/>
      <c r="G35" s="27"/>
      <c r="H35" s="27"/>
      <c r="I35" s="2"/>
    </row>
    <row r="36" spans="1:9" ht="18" customHeight="1">
      <c r="A36" s="7"/>
      <c r="B36" s="8" t="s">
        <v>37</v>
      </c>
      <c r="C36" s="11"/>
      <c r="D36" s="55">
        <v>133628.31472669082</v>
      </c>
      <c r="E36" s="2"/>
      <c r="F36" s="15"/>
      <c r="H36" s="31"/>
      <c r="I36" s="2"/>
    </row>
    <row r="37" spans="1:9" ht="18" customHeight="1">
      <c r="A37" s="7"/>
      <c r="B37" s="8" t="s">
        <v>38</v>
      </c>
      <c r="C37" s="11"/>
      <c r="D37" s="55">
        <v>33407.066237821105</v>
      </c>
      <c r="E37" s="2"/>
      <c r="F37" s="2"/>
      <c r="H37" s="32"/>
      <c r="I37" s="2"/>
    </row>
    <row r="38" spans="1:9" ht="17.25" customHeight="1">
      <c r="A38" s="7"/>
      <c r="B38" s="8" t="s">
        <v>39</v>
      </c>
      <c r="C38" s="11"/>
      <c r="D38" s="55">
        <v>79547.78894494522</v>
      </c>
      <c r="E38" s="2"/>
      <c r="F38" s="2"/>
      <c r="H38" s="27"/>
      <c r="I38" s="2"/>
    </row>
    <row r="39" spans="1:9" ht="15.75" customHeight="1">
      <c r="A39" s="7"/>
      <c r="B39" s="8" t="s">
        <v>40</v>
      </c>
      <c r="C39" s="11"/>
      <c r="D39" s="55">
        <v>9354.210357768457</v>
      </c>
      <c r="E39" s="2"/>
      <c r="F39" s="2"/>
      <c r="H39" s="27"/>
      <c r="I39" s="2"/>
    </row>
    <row r="40" spans="1:9" ht="17.25" customHeight="1">
      <c r="A40" s="7" t="s">
        <v>15</v>
      </c>
      <c r="B40" s="24" t="s">
        <v>4</v>
      </c>
      <c r="C40" s="25">
        <v>4.66</v>
      </c>
      <c r="D40" s="56">
        <v>290665.44846032216</v>
      </c>
      <c r="E40" s="2"/>
      <c r="F40" s="2"/>
      <c r="G40" s="27"/>
      <c r="H40" s="31"/>
      <c r="I40" s="2"/>
    </row>
    <row r="41" spans="1:9" ht="19.5" customHeight="1">
      <c r="A41" s="7" t="s">
        <v>11</v>
      </c>
      <c r="B41" s="30" t="s">
        <v>1</v>
      </c>
      <c r="C41" s="11"/>
      <c r="D41" s="57">
        <v>2778985.4507786212</v>
      </c>
      <c r="E41" s="2"/>
      <c r="F41" s="2"/>
      <c r="G41" s="27"/>
      <c r="H41" s="27"/>
      <c r="I41" s="2"/>
    </row>
    <row r="42" spans="1:9" ht="23.25" customHeight="1">
      <c r="A42" s="7"/>
      <c r="B42" s="33" t="s">
        <v>41</v>
      </c>
      <c r="C42" s="34"/>
      <c r="D42" s="58">
        <v>-22439.25077862153</v>
      </c>
      <c r="E42" s="2"/>
      <c r="F42" s="35"/>
      <c r="G42" s="35"/>
      <c r="H42" s="27"/>
      <c r="I42" s="2"/>
    </row>
    <row r="43" spans="1:9" ht="16.5" customHeight="1">
      <c r="A43" s="36"/>
      <c r="B43" s="37"/>
      <c r="C43" s="37"/>
      <c r="D43" s="37"/>
      <c r="E43" s="37"/>
      <c r="F43" s="37"/>
      <c r="G43" s="18"/>
      <c r="H43" s="18"/>
      <c r="I43" s="2"/>
    </row>
    <row r="44" spans="1:9" ht="57" customHeight="1">
      <c r="A44" s="6" t="s">
        <v>3</v>
      </c>
      <c r="B44" s="6" t="s">
        <v>0</v>
      </c>
      <c r="C44" s="59" t="s">
        <v>68</v>
      </c>
      <c r="D44" s="59"/>
      <c r="E44" s="6" t="s">
        <v>69</v>
      </c>
      <c r="F44" s="6" t="s">
        <v>70</v>
      </c>
      <c r="G44" s="17"/>
      <c r="H44" s="2"/>
      <c r="I44" s="38"/>
    </row>
    <row r="45" spans="1:9" ht="20.25" customHeight="1">
      <c r="A45" s="7">
        <v>3</v>
      </c>
      <c r="B45" s="8" t="s">
        <v>66</v>
      </c>
      <c r="C45" s="48">
        <v>51840</v>
      </c>
      <c r="D45" s="48"/>
      <c r="E45" s="10">
        <v>49347.337941351914</v>
      </c>
      <c r="F45" s="12">
        <v>1125.46</v>
      </c>
      <c r="I45" s="2"/>
    </row>
    <row r="46" spans="1:9" ht="24" customHeight="1">
      <c r="A46" s="6">
        <v>4</v>
      </c>
      <c r="B46" s="8" t="s">
        <v>67</v>
      </c>
      <c r="C46" s="60">
        <v>433831.7</v>
      </c>
      <c r="D46" s="60"/>
      <c r="E46" s="10">
        <v>433831.7</v>
      </c>
      <c r="F46" s="22">
        <v>49112.7</v>
      </c>
      <c r="I46" s="2"/>
    </row>
  </sheetData>
  <sheetProtection/>
  <mergeCells count="10">
    <mergeCell ref="C44:D44"/>
    <mergeCell ref="C45:D45"/>
    <mergeCell ref="C46:D46"/>
    <mergeCell ref="A7:F7"/>
    <mergeCell ref="A13:D13"/>
    <mergeCell ref="H16:H17"/>
    <mergeCell ref="A10:A12"/>
    <mergeCell ref="C10:C12"/>
    <mergeCell ref="E10:E12"/>
    <mergeCell ref="F10:F12"/>
  </mergeCells>
  <printOptions/>
  <pageMargins left="0.7086614173228346" right="0.7086614173228346" top="0.7480314960629921" bottom="0.7480314960629921" header="0.31496062992125984" footer="0.31496062992125984"/>
  <pageSetup fitToHeight="1" fitToWidth="1" horizontalDpi="600" verticalDpi="600" orientation="portrait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6"/>
  <sheetViews>
    <sheetView tabSelected="1" zoomScale="80" zoomScaleNormal="80" zoomScalePageLayoutView="0" workbookViewId="0" topLeftCell="A23">
      <selection activeCell="G29" sqref="G29"/>
    </sheetView>
  </sheetViews>
  <sheetFormatPr defaultColWidth="9.00390625" defaultRowHeight="12.75"/>
  <cols>
    <col min="1" max="1" width="6.625" style="0" customWidth="1"/>
    <col min="2" max="2" width="34.25390625" style="0" customWidth="1"/>
    <col min="3" max="3" width="12.375" style="0" customWidth="1"/>
    <col min="4" max="4" width="16.875" style="0" customWidth="1"/>
    <col min="5" max="5" width="19.875" style="0" customWidth="1"/>
    <col min="6" max="6" width="24.625" style="0" customWidth="1"/>
    <col min="7" max="7" width="25.375" style="0" customWidth="1"/>
    <col min="8" max="8" width="24.00390625" style="0" hidden="1" customWidth="1"/>
    <col min="9" max="9" width="31.125" style="0" hidden="1" customWidth="1"/>
    <col min="10" max="10" width="16.00390625" style="0" customWidth="1"/>
  </cols>
  <sheetData>
    <row r="1" spans="3:6" ht="17.25" customHeight="1">
      <c r="C1" s="5"/>
      <c r="D1" s="5"/>
      <c r="E1" s="5"/>
      <c r="F1" s="20" t="s">
        <v>2</v>
      </c>
    </row>
    <row r="2" spans="2:6" ht="15.75" customHeight="1">
      <c r="B2" s="3"/>
      <c r="C2" s="4"/>
      <c r="D2" s="4"/>
      <c r="E2" s="4"/>
      <c r="F2" s="20" t="s">
        <v>17</v>
      </c>
    </row>
    <row r="3" spans="2:6" ht="15">
      <c r="B3" s="3"/>
      <c r="C3" s="4"/>
      <c r="D3" s="4"/>
      <c r="E3" s="4"/>
      <c r="F3" s="20"/>
    </row>
    <row r="4" spans="2:6" ht="19.5" customHeight="1">
      <c r="B4" s="3"/>
      <c r="C4" s="4"/>
      <c r="D4" s="4"/>
      <c r="E4" s="4"/>
      <c r="F4" s="20" t="s">
        <v>18</v>
      </c>
    </row>
    <row r="5" spans="2:6" ht="22.5" customHeight="1">
      <c r="B5" s="3"/>
      <c r="C5" s="4"/>
      <c r="D5" s="4"/>
      <c r="E5" s="4"/>
      <c r="F5" s="20" t="s">
        <v>16</v>
      </c>
    </row>
    <row r="6" spans="2:6" ht="12.75">
      <c r="B6" s="3"/>
      <c r="C6" s="4"/>
      <c r="D6" s="4"/>
      <c r="E6" s="4"/>
      <c r="F6" s="4"/>
    </row>
    <row r="7" spans="1:9" ht="42" customHeight="1">
      <c r="A7" s="43" t="s">
        <v>79</v>
      </c>
      <c r="B7" s="43"/>
      <c r="C7" s="43"/>
      <c r="D7" s="43"/>
      <c r="E7" s="43"/>
      <c r="F7" s="43"/>
      <c r="G7" s="19"/>
      <c r="H7" s="19"/>
      <c r="I7" s="19"/>
    </row>
    <row r="8" spans="1:9" ht="15" customHeight="1">
      <c r="A8" s="21"/>
      <c r="B8" s="21"/>
      <c r="C8" s="21"/>
      <c r="D8" s="21"/>
      <c r="E8" s="21"/>
      <c r="F8" s="21"/>
      <c r="G8" s="21"/>
      <c r="H8" s="21"/>
      <c r="I8" s="21"/>
    </row>
    <row r="9" spans="1:9" ht="68.25" customHeight="1">
      <c r="A9" s="6" t="s">
        <v>3</v>
      </c>
      <c r="B9" s="6" t="s">
        <v>0</v>
      </c>
      <c r="C9" s="6" t="s">
        <v>57</v>
      </c>
      <c r="D9" s="6" t="s">
        <v>58</v>
      </c>
      <c r="E9" s="6" t="s">
        <v>59</v>
      </c>
      <c r="F9" s="6" t="s">
        <v>6</v>
      </c>
      <c r="G9" s="17"/>
      <c r="I9" s="2"/>
    </row>
    <row r="10" spans="1:8" ht="42" customHeight="1">
      <c r="A10" s="44">
        <v>1</v>
      </c>
      <c r="B10" s="8" t="s">
        <v>60</v>
      </c>
      <c r="C10" s="48">
        <v>3666.8</v>
      </c>
      <c r="D10" s="9">
        <f>371903.47+703615.83+46974+12325.68+200654.52</f>
        <v>1335473.4999999998</v>
      </c>
      <c r="E10" s="52">
        <v>1317313</v>
      </c>
      <c r="F10" s="51" t="s">
        <v>80</v>
      </c>
      <c r="G10" s="15"/>
      <c r="H10" s="2"/>
    </row>
    <row r="11" spans="1:8" ht="18" customHeight="1">
      <c r="A11" s="44"/>
      <c r="B11" s="8" t="s">
        <v>61</v>
      </c>
      <c r="C11" s="48"/>
      <c r="D11" s="9">
        <f>D10-D12</f>
        <v>1027022.2839999998</v>
      </c>
      <c r="E11" s="52"/>
      <c r="F11" s="51"/>
      <c r="G11" s="15"/>
      <c r="H11" s="2"/>
    </row>
    <row r="12" spans="1:8" ht="18.75" customHeight="1">
      <c r="A12" s="44"/>
      <c r="B12" s="8" t="s">
        <v>62</v>
      </c>
      <c r="C12" s="48"/>
      <c r="D12" s="9">
        <f>C10*7.01*12</f>
        <v>308451.216</v>
      </c>
      <c r="E12" s="52"/>
      <c r="F12" s="51"/>
      <c r="G12" s="15"/>
      <c r="H12" s="2"/>
    </row>
    <row r="13" spans="1:9" ht="16.5" customHeight="1">
      <c r="A13" s="53"/>
      <c r="B13" s="53"/>
      <c r="C13" s="53"/>
      <c r="D13" s="53"/>
      <c r="E13" s="18"/>
      <c r="F13" s="18"/>
      <c r="G13" s="18"/>
      <c r="H13" s="18"/>
      <c r="I13" s="18"/>
    </row>
    <row r="14" spans="1:9" ht="42.75" customHeight="1">
      <c r="A14" s="6" t="s">
        <v>3</v>
      </c>
      <c r="B14" s="6" t="s">
        <v>0</v>
      </c>
      <c r="C14" s="6" t="s">
        <v>64</v>
      </c>
      <c r="D14" s="6" t="s">
        <v>65</v>
      </c>
      <c r="E14" s="23"/>
      <c r="F14" s="23"/>
      <c r="G14" s="18"/>
      <c r="H14" s="18"/>
      <c r="I14" s="18"/>
    </row>
    <row r="15" spans="1:9" ht="35.25" customHeight="1">
      <c r="A15" s="7" t="s">
        <v>7</v>
      </c>
      <c r="B15" s="24" t="s">
        <v>19</v>
      </c>
      <c r="C15" s="25">
        <f>5.37+3.67</f>
        <v>9.04</v>
      </c>
      <c r="D15" s="54">
        <v>472006.8239396666</v>
      </c>
      <c r="E15" s="26"/>
      <c r="F15" s="2"/>
      <c r="G15" s="27"/>
      <c r="H15" s="27"/>
      <c r="I15" s="28"/>
    </row>
    <row r="16" spans="1:9" ht="18.75" customHeight="1">
      <c r="A16" s="7"/>
      <c r="B16" s="8" t="s">
        <v>20</v>
      </c>
      <c r="C16" s="11"/>
      <c r="D16" s="55">
        <v>222992.14311457874</v>
      </c>
      <c r="E16" s="2"/>
      <c r="F16" s="2"/>
      <c r="H16" s="46"/>
      <c r="I16" s="28"/>
    </row>
    <row r="17" spans="1:9" ht="21" customHeight="1">
      <c r="A17" s="7"/>
      <c r="B17" s="8" t="s">
        <v>21</v>
      </c>
      <c r="C17" s="11"/>
      <c r="D17" s="55">
        <v>39334.00465861211</v>
      </c>
      <c r="H17" s="46"/>
      <c r="I17" s="28"/>
    </row>
    <row r="18" spans="1:9" ht="16.5" customHeight="1">
      <c r="A18" s="7"/>
      <c r="B18" s="8" t="s">
        <v>22</v>
      </c>
      <c r="C18" s="11"/>
      <c r="D18" s="55">
        <v>57223.50348896442</v>
      </c>
      <c r="G18" s="27"/>
      <c r="H18" s="27"/>
      <c r="I18" s="28"/>
    </row>
    <row r="19" spans="1:9" ht="30" customHeight="1">
      <c r="A19" s="7"/>
      <c r="B19" s="8" t="s">
        <v>23</v>
      </c>
      <c r="C19" s="11"/>
      <c r="D19" s="55">
        <v>13499.401988391583</v>
      </c>
      <c r="G19" s="27"/>
      <c r="H19" s="2"/>
      <c r="I19" s="2"/>
    </row>
    <row r="20" spans="1:9" ht="30" customHeight="1">
      <c r="A20" s="7"/>
      <c r="B20" s="8" t="s">
        <v>24</v>
      </c>
      <c r="C20" s="11"/>
      <c r="D20" s="55">
        <v>2511.2726254343693</v>
      </c>
      <c r="G20" s="27"/>
      <c r="H20" s="2"/>
      <c r="I20" s="2">
        <v>222561.23</v>
      </c>
    </row>
    <row r="21" spans="1:9" ht="27.75" customHeight="1" hidden="1">
      <c r="A21" s="7"/>
      <c r="B21" s="8" t="s">
        <v>25</v>
      </c>
      <c r="C21" s="11"/>
      <c r="D21" s="55"/>
      <c r="G21" s="27"/>
      <c r="H21" s="2"/>
      <c r="I21" s="2"/>
    </row>
    <row r="22" spans="1:9" ht="20.25" customHeight="1">
      <c r="A22" s="7"/>
      <c r="B22" s="8" t="s">
        <v>26</v>
      </c>
      <c r="C22" s="11"/>
      <c r="D22" s="55">
        <v>136446.49806368534</v>
      </c>
      <c r="G22" s="27"/>
      <c r="H22" s="29" t="s">
        <v>27</v>
      </c>
      <c r="I22" s="2">
        <f>I20+I27</f>
        <v>550602.02</v>
      </c>
    </row>
    <row r="23" spans="1:9" ht="17.25" customHeight="1">
      <c r="A23" s="7"/>
      <c r="B23" s="24" t="s">
        <v>28</v>
      </c>
      <c r="C23" s="30">
        <v>0.1</v>
      </c>
      <c r="D23" s="56">
        <v>3065.9632272542212</v>
      </c>
      <c r="G23" s="27"/>
      <c r="H23" s="2"/>
      <c r="I23" s="2"/>
    </row>
    <row r="24" spans="1:9" ht="30" customHeight="1">
      <c r="A24" s="7"/>
      <c r="B24" s="24" t="s">
        <v>29</v>
      </c>
      <c r="C24" s="30">
        <f>4.39+1.64+0.98</f>
        <v>7.01</v>
      </c>
      <c r="D24" s="56">
        <v>324287.91924564214</v>
      </c>
      <c r="G24" s="27"/>
      <c r="H24" s="2"/>
      <c r="I24" s="2"/>
    </row>
    <row r="25" spans="1:9" ht="17.25" customHeight="1">
      <c r="A25" s="7"/>
      <c r="B25" s="8" t="s">
        <v>30</v>
      </c>
      <c r="C25" s="11"/>
      <c r="D25" s="55">
        <v>203093.49145768041</v>
      </c>
      <c r="H25" s="2"/>
      <c r="I25" s="2"/>
    </row>
    <row r="26" spans="1:9" ht="17.25" customHeight="1">
      <c r="A26" s="7"/>
      <c r="B26" s="8" t="s">
        <v>21</v>
      </c>
      <c r="C26" s="11"/>
      <c r="D26" s="55">
        <v>50773.373732400374</v>
      </c>
      <c r="H26" s="26"/>
      <c r="I26" s="2"/>
    </row>
    <row r="27" spans="1:9" ht="17.25" customHeight="1">
      <c r="A27" s="7"/>
      <c r="B27" s="8" t="s">
        <v>22</v>
      </c>
      <c r="C27" s="11"/>
      <c r="D27" s="55">
        <v>28207.429176237776</v>
      </c>
      <c r="H27" s="2"/>
      <c r="I27" s="2">
        <f>200000+128040.79</f>
        <v>328040.79</v>
      </c>
    </row>
    <row r="28" spans="1:9" ht="17.25" customHeight="1">
      <c r="A28" s="7"/>
      <c r="B28" s="8" t="s">
        <v>31</v>
      </c>
      <c r="C28" s="11"/>
      <c r="D28" s="55">
        <v>5433.556475055155</v>
      </c>
      <c r="G28" s="27"/>
      <c r="H28" s="2"/>
      <c r="I28" s="2"/>
    </row>
    <row r="29" spans="1:9" ht="17.25" customHeight="1">
      <c r="A29" s="7"/>
      <c r="B29" s="8" t="s">
        <v>32</v>
      </c>
      <c r="C29" s="11"/>
      <c r="D29" s="55">
        <v>14941.843712327081</v>
      </c>
      <c r="E29" s="2"/>
      <c r="F29" s="2"/>
      <c r="G29" s="27"/>
      <c r="H29" s="2"/>
      <c r="I29" s="2"/>
    </row>
    <row r="30" spans="1:9" ht="17.25" customHeight="1">
      <c r="A30" s="7"/>
      <c r="B30" s="8" t="s">
        <v>33</v>
      </c>
      <c r="C30" s="11"/>
      <c r="D30" s="55">
        <v>17069.385733385097</v>
      </c>
      <c r="E30" s="2"/>
      <c r="F30" s="2"/>
      <c r="G30" s="27"/>
      <c r="H30" s="2"/>
      <c r="I30" s="2"/>
    </row>
    <row r="31" spans="1:9" ht="17.25" customHeight="1">
      <c r="A31" s="7"/>
      <c r="B31" s="8" t="s">
        <v>46</v>
      </c>
      <c r="C31" s="11"/>
      <c r="D31" s="55">
        <v>3874.9243085604994</v>
      </c>
      <c r="E31" s="2"/>
      <c r="F31" s="2"/>
      <c r="G31" s="27"/>
      <c r="H31" s="2"/>
      <c r="I31" s="2"/>
    </row>
    <row r="32" spans="1:9" ht="17.25" customHeight="1">
      <c r="A32" s="7"/>
      <c r="B32" s="8" t="s">
        <v>34</v>
      </c>
      <c r="C32" s="11"/>
      <c r="D32" s="55">
        <v>893.9146499957393</v>
      </c>
      <c r="E32" s="2"/>
      <c r="F32" s="2"/>
      <c r="G32" s="27"/>
      <c r="H32" s="27"/>
      <c r="I32" s="28"/>
    </row>
    <row r="33" spans="1:9" ht="17.25" customHeight="1">
      <c r="A33" s="7" t="s">
        <v>8</v>
      </c>
      <c r="B33" s="24" t="s">
        <v>5</v>
      </c>
      <c r="C33" s="25">
        <v>5.96</v>
      </c>
      <c r="D33" s="56">
        <v>197475.1055284861</v>
      </c>
      <c r="E33" s="2"/>
      <c r="F33" s="2"/>
      <c r="G33" s="27"/>
      <c r="H33" s="27"/>
      <c r="I33" s="2"/>
    </row>
    <row r="34" spans="1:10" ht="45.75" customHeight="1">
      <c r="A34" s="7" t="s">
        <v>9</v>
      </c>
      <c r="B34" s="24" t="s">
        <v>35</v>
      </c>
      <c r="C34" s="25">
        <v>1.36</v>
      </c>
      <c r="D34" s="56">
        <v>91978.36648168313</v>
      </c>
      <c r="E34" s="2"/>
      <c r="F34" s="2"/>
      <c r="G34" s="27"/>
      <c r="H34" s="27"/>
      <c r="I34" s="2"/>
      <c r="J34" s="13"/>
    </row>
    <row r="35" spans="1:9" ht="33.75" customHeight="1">
      <c r="A35" s="7" t="s">
        <v>10</v>
      </c>
      <c r="B35" s="24" t="s">
        <v>36</v>
      </c>
      <c r="C35" s="25">
        <v>2.84</v>
      </c>
      <c r="D35" s="56">
        <v>124964.53827133024</v>
      </c>
      <c r="E35" s="26"/>
      <c r="F35" s="15"/>
      <c r="G35" s="27"/>
      <c r="H35" s="27"/>
      <c r="I35" s="2"/>
    </row>
    <row r="36" spans="1:9" ht="18" customHeight="1">
      <c r="A36" s="7"/>
      <c r="B36" s="8" t="s">
        <v>37</v>
      </c>
      <c r="C36" s="11"/>
      <c r="D36" s="55">
        <v>65245.64966774923</v>
      </c>
      <c r="E36" s="2"/>
      <c r="F36" s="15"/>
      <c r="H36" s="31"/>
      <c r="I36" s="2"/>
    </row>
    <row r="37" spans="1:9" ht="18" customHeight="1">
      <c r="A37" s="7"/>
      <c r="B37" s="8" t="s">
        <v>38</v>
      </c>
      <c r="C37" s="11"/>
      <c r="D37" s="55">
        <v>16311.406341075439</v>
      </c>
      <c r="E37" s="2"/>
      <c r="F37" s="2"/>
      <c r="H37" s="32"/>
      <c r="I37" s="2"/>
    </row>
    <row r="38" spans="1:9" ht="17.25" customHeight="1">
      <c r="A38" s="7"/>
      <c r="B38" s="8" t="s">
        <v>39</v>
      </c>
      <c r="C38" s="11"/>
      <c r="D38" s="55">
        <v>38840.17530237755</v>
      </c>
      <c r="E38" s="2"/>
      <c r="F38" s="2"/>
      <c r="H38" s="27"/>
      <c r="I38" s="2"/>
    </row>
    <row r="39" spans="1:9" ht="15.75" customHeight="1">
      <c r="A39" s="7"/>
      <c r="B39" s="8" t="s">
        <v>40</v>
      </c>
      <c r="C39" s="11"/>
      <c r="D39" s="55">
        <v>4567.306960128016</v>
      </c>
      <c r="E39" s="2"/>
      <c r="F39" s="2"/>
      <c r="H39" s="27"/>
      <c r="I39" s="2"/>
    </row>
    <row r="40" spans="1:9" ht="17.25" customHeight="1">
      <c r="A40" s="7" t="s">
        <v>15</v>
      </c>
      <c r="B40" s="24" t="s">
        <v>4</v>
      </c>
      <c r="C40" s="25">
        <v>4.66</v>
      </c>
      <c r="D40" s="56">
        <v>141920.93988126464</v>
      </c>
      <c r="E40" s="2"/>
      <c r="F40" s="2"/>
      <c r="G40" s="27"/>
      <c r="H40" s="31"/>
      <c r="I40" s="2"/>
    </row>
    <row r="41" spans="1:9" ht="19.5" customHeight="1">
      <c r="A41" s="7" t="s">
        <v>11</v>
      </c>
      <c r="B41" s="30" t="s">
        <v>1</v>
      </c>
      <c r="C41" s="11"/>
      <c r="D41" s="57">
        <v>1355699.6565753273</v>
      </c>
      <c r="E41" s="2"/>
      <c r="F41" s="2"/>
      <c r="G41" s="27"/>
      <c r="H41" s="27"/>
      <c r="I41" s="2"/>
    </row>
    <row r="42" spans="1:9" ht="23.25" customHeight="1">
      <c r="A42" s="7"/>
      <c r="B42" s="33" t="s">
        <v>41</v>
      </c>
      <c r="C42" s="34"/>
      <c r="D42" s="58">
        <v>-20226.156575327506</v>
      </c>
      <c r="E42" s="2"/>
      <c r="F42" s="35"/>
      <c r="G42" s="35"/>
      <c r="H42" s="27"/>
      <c r="I42" s="2"/>
    </row>
    <row r="43" spans="1:9" ht="16.5" customHeight="1">
      <c r="A43" s="36"/>
      <c r="B43" s="37"/>
      <c r="C43" s="37"/>
      <c r="D43" s="37"/>
      <c r="E43" s="37"/>
      <c r="F43" s="37"/>
      <c r="G43" s="18"/>
      <c r="H43" s="18"/>
      <c r="I43" s="2"/>
    </row>
    <row r="44" spans="1:9" ht="59.25" customHeight="1">
      <c r="A44" s="6" t="s">
        <v>3</v>
      </c>
      <c r="B44" s="6" t="s">
        <v>0</v>
      </c>
      <c r="C44" s="59" t="s">
        <v>68</v>
      </c>
      <c r="D44" s="59"/>
      <c r="E44" s="6" t="s">
        <v>69</v>
      </c>
      <c r="F44" s="6" t="s">
        <v>70</v>
      </c>
      <c r="G44" s="17"/>
      <c r="H44" s="2"/>
      <c r="I44" s="38"/>
    </row>
    <row r="45" spans="1:9" ht="23.25" customHeight="1">
      <c r="A45" s="7">
        <v>3</v>
      </c>
      <c r="B45" s="8" t="s">
        <v>66</v>
      </c>
      <c r="C45" s="48">
        <v>29160</v>
      </c>
      <c r="D45" s="48"/>
      <c r="E45" s="10">
        <v>24094.437843826046</v>
      </c>
      <c r="F45" s="12">
        <v>0</v>
      </c>
      <c r="I45" s="2"/>
    </row>
    <row r="46" spans="1:9" ht="27.75" customHeight="1">
      <c r="A46" s="6">
        <v>4</v>
      </c>
      <c r="B46" s="8" t="s">
        <v>67</v>
      </c>
      <c r="C46" s="60">
        <v>204859.17</v>
      </c>
      <c r="D46" s="60"/>
      <c r="E46" s="10">
        <v>204859.17</v>
      </c>
      <c r="F46" s="22">
        <v>2021.49</v>
      </c>
      <c r="I46" s="2"/>
    </row>
  </sheetData>
  <sheetProtection/>
  <mergeCells count="10">
    <mergeCell ref="C44:D44"/>
    <mergeCell ref="C45:D45"/>
    <mergeCell ref="C46:D46"/>
    <mergeCell ref="A7:F7"/>
    <mergeCell ref="A13:D13"/>
    <mergeCell ref="H16:H17"/>
    <mergeCell ref="A10:A12"/>
    <mergeCell ref="C10:C12"/>
    <mergeCell ref="E10:E12"/>
    <mergeCell ref="F10:F12"/>
  </mergeCells>
  <printOptions/>
  <pageMargins left="0.7086614173228346" right="0.7086614173228346" top="0.7480314960629921" bottom="0.7480314960629921" header="0.31496062992125984" footer="0.31496062992125984"/>
  <pageSetup fitToHeight="1" fitToWidth="1" horizontalDpi="600" verticalDpi="600" orientation="portrait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E12"/>
  <sheetViews>
    <sheetView zoomScalePageLayoutView="0" workbookViewId="0" topLeftCell="A2">
      <selection activeCell="E15" sqref="E15:E16"/>
    </sheetView>
  </sheetViews>
  <sheetFormatPr defaultColWidth="9.00390625" defaultRowHeight="12.75"/>
  <cols>
    <col min="1" max="1" width="34.125" style="0" customWidth="1"/>
    <col min="2" max="2" width="20.625" style="0" customWidth="1"/>
    <col min="3" max="3" width="19.375" style="0" customWidth="1"/>
    <col min="4" max="4" width="17.875" style="0" customWidth="1"/>
    <col min="5" max="5" width="18.125" style="0" customWidth="1"/>
    <col min="6" max="6" width="12.25390625" style="0" bestFit="1" customWidth="1"/>
    <col min="7" max="7" width="9.75390625" style="0" bestFit="1" customWidth="1"/>
  </cols>
  <sheetData>
    <row r="2" spans="1:5" ht="22.5" customHeight="1">
      <c r="A2" s="47" t="s">
        <v>47</v>
      </c>
      <c r="B2" s="47"/>
      <c r="C2" s="47"/>
      <c r="D2" s="47"/>
      <c r="E2" s="47"/>
    </row>
    <row r="4" spans="1:5" ht="58.5" customHeight="1">
      <c r="A4" s="16" t="s">
        <v>81</v>
      </c>
      <c r="B4" s="14" t="s">
        <v>82</v>
      </c>
      <c r="C4" s="14" t="s">
        <v>83</v>
      </c>
      <c r="D4" s="14" t="s">
        <v>84</v>
      </c>
      <c r="E4" s="39" t="s">
        <v>85</v>
      </c>
    </row>
    <row r="5" spans="1:5" ht="12.75">
      <c r="A5" s="7" t="s">
        <v>42</v>
      </c>
      <c r="B5" s="49">
        <v>812462.84</v>
      </c>
      <c r="C5" s="61">
        <v>-69892.47999999998</v>
      </c>
      <c r="D5" s="49">
        <v>684711.97</v>
      </c>
      <c r="E5" s="1"/>
    </row>
    <row r="6" spans="1:5" ht="12.75">
      <c r="A6" s="7" t="s">
        <v>43</v>
      </c>
      <c r="B6" s="49">
        <v>250904.08000000002</v>
      </c>
      <c r="C6" s="61">
        <v>-86930.66000000003</v>
      </c>
      <c r="D6" s="49">
        <v>237390.81</v>
      </c>
      <c r="E6" s="1"/>
    </row>
    <row r="7" spans="1:5" ht="12.75">
      <c r="A7" s="7" t="s">
        <v>44</v>
      </c>
      <c r="B7" s="49">
        <v>65251.3</v>
      </c>
      <c r="C7" s="61">
        <v>-8611.050000000003</v>
      </c>
      <c r="D7" s="49">
        <v>79596.63</v>
      </c>
      <c r="E7" s="1"/>
    </row>
    <row r="8" spans="1:5" ht="12.75">
      <c r="A8" s="7" t="s">
        <v>45</v>
      </c>
      <c r="B8" s="49">
        <v>66734.63</v>
      </c>
      <c r="C8" s="61">
        <v>-14737.94000000001</v>
      </c>
      <c r="D8" s="49">
        <v>64801.71</v>
      </c>
      <c r="E8" s="1"/>
    </row>
    <row r="9" spans="1:5" ht="12.75">
      <c r="A9" s="7" t="s">
        <v>13</v>
      </c>
      <c r="B9" s="49">
        <v>314549.61</v>
      </c>
      <c r="C9" s="61">
        <v>-37581.95000000001</v>
      </c>
      <c r="D9" s="49">
        <v>350257</v>
      </c>
      <c r="E9" s="1"/>
    </row>
    <row r="10" spans="1:5" ht="12.75">
      <c r="A10" s="7" t="s">
        <v>14</v>
      </c>
      <c r="B10" s="49">
        <f>SUM(B5:B9)</f>
        <v>1509902.46</v>
      </c>
      <c r="C10" s="61">
        <f>SUM(C5:C9)</f>
        <v>-217754.08000000002</v>
      </c>
      <c r="D10" s="61">
        <f>SUM(D5:D9)</f>
        <v>1416758.12</v>
      </c>
      <c r="E10" s="1"/>
    </row>
    <row r="11" spans="1:3" ht="12.75">
      <c r="A11" s="23"/>
      <c r="B11" s="40"/>
      <c r="C11" s="41"/>
    </row>
    <row r="12" ht="12.75">
      <c r="D12" s="13"/>
    </row>
  </sheetData>
  <sheetProtection/>
  <mergeCells count="1">
    <mergeCell ref="A2:E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Бухгалтер5</cp:lastModifiedBy>
  <cp:lastPrinted>2015-08-05T12:50:35Z</cp:lastPrinted>
  <dcterms:created xsi:type="dcterms:W3CDTF">2010-02-04T08:22:49Z</dcterms:created>
  <dcterms:modified xsi:type="dcterms:W3CDTF">2015-08-05T12:50:46Z</dcterms:modified>
  <cp:category/>
  <cp:version/>
  <cp:contentType/>
  <cp:contentStatus/>
</cp:coreProperties>
</file>